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20" windowWidth="19440" windowHeight="11640" activeTab="2"/>
  </bookViews>
  <sheets>
    <sheet name="Текстовая часть" sheetId="5" r:id="rId1"/>
    <sheet name="Таблица 1" sheetId="1" r:id="rId2"/>
    <sheet name="Таблица 2" sheetId="2" r:id="rId3"/>
    <sheet name="Таблица 2.1" sheetId="3" r:id="rId4"/>
    <sheet name="Таблица 3,4" sheetId="4" r:id="rId5"/>
  </sheets>
  <definedNames>
    <definedName name="_xlnm.Print_Area" localSheetId="2">'Таблица 2'!$A$1:$J$50</definedName>
    <definedName name="_xlnm.Print_Area" localSheetId="3">'Таблица 2.1'!$A$1:$L$12</definedName>
    <definedName name="_xlnm.Print_Area" localSheetId="4">'Таблица 3,4'!$A$1:$C$24</definedName>
    <definedName name="_xlnm.Print_Area" localSheetId="0">'Текстовая часть'!$A$1:$C$58</definedName>
  </definedNames>
  <calcPr calcId="125725"/>
</workbook>
</file>

<file path=xl/calcChain.xml><?xml version="1.0" encoding="utf-8"?>
<calcChain xmlns="http://schemas.openxmlformats.org/spreadsheetml/2006/main">
  <c r="E11" i="2"/>
  <c r="E14"/>
  <c r="D14" s="1"/>
  <c r="D12" i="3"/>
  <c r="I12"/>
  <c r="H12"/>
  <c r="E24" i="2"/>
  <c r="E25"/>
  <c r="E34"/>
  <c r="E22"/>
  <c r="E21" s="1"/>
  <c r="E42"/>
  <c r="E40"/>
  <c r="E37"/>
  <c r="E35"/>
  <c r="E31"/>
  <c r="F40"/>
  <c r="F39"/>
  <c r="I15"/>
  <c r="I12"/>
  <c r="F22"/>
  <c r="G22"/>
  <c r="H22"/>
  <c r="I22"/>
  <c r="G21"/>
  <c r="H21"/>
  <c r="F30"/>
  <c r="G30"/>
  <c r="H30"/>
  <c r="I30"/>
  <c r="D31"/>
  <c r="D33"/>
  <c r="C14" i="1"/>
  <c r="D36" i="2"/>
  <c r="D37"/>
  <c r="D38"/>
  <c r="I11"/>
  <c r="C8" i="1"/>
  <c r="F10" i="3" l="1"/>
  <c r="I11"/>
  <c r="I10" s="1"/>
  <c r="H11"/>
  <c r="E10"/>
  <c r="H10"/>
  <c r="C18" i="1"/>
  <c r="E30" i="2"/>
  <c r="J21"/>
  <c r="J30"/>
  <c r="D32"/>
  <c r="J22"/>
  <c r="F34" l="1"/>
  <c r="F21" s="1"/>
  <c r="D39"/>
  <c r="D40"/>
  <c r="G12" i="3" l="1"/>
  <c r="G11"/>
  <c r="D10"/>
  <c r="D35" i="2"/>
  <c r="D41"/>
  <c r="D42"/>
  <c r="G10" i="3" l="1"/>
  <c r="G34" i="2"/>
  <c r="H34"/>
  <c r="I34"/>
  <c r="J34"/>
  <c r="E50"/>
  <c r="F11"/>
  <c r="D13"/>
  <c r="F50" l="1"/>
  <c r="I21"/>
  <c r="I50" s="1"/>
  <c r="D50" s="1"/>
  <c r="D12"/>
  <c r="D15"/>
  <c r="D16"/>
  <c r="D17"/>
  <c r="D18"/>
  <c r="D19"/>
  <c r="D20"/>
  <c r="D21"/>
  <c r="D22"/>
  <c r="D24"/>
  <c r="D25"/>
  <c r="D26"/>
  <c r="D27"/>
  <c r="D28"/>
  <c r="D29"/>
  <c r="D30"/>
  <c r="D34"/>
  <c r="D49"/>
  <c r="D11"/>
</calcChain>
</file>

<file path=xl/sharedStrings.xml><?xml version="1.0" encoding="utf-8"?>
<sst xmlns="http://schemas.openxmlformats.org/spreadsheetml/2006/main" count="188" uniqueCount="121">
  <si>
    <t>Показатели финансового состояния учреждения (подразделения)</t>
  </si>
  <si>
    <t>(последнюю отчетную дату)</t>
  </si>
  <si>
    <t>№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</si>
  <si>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</si>
  <si>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</si>
  <si>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</si>
  <si>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</si>
  <si>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</si>
  <si>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</si>
  <si>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</si>
  <si>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</si>
  <si>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в том числе:</t>
  </si>
  <si>
    <t>дебиторская задолженность по доходам</t>
  </si>
  <si>
    <t>Обязательства, всего:</t>
  </si>
  <si>
    <t>кредиторская задолженность:</t>
  </si>
  <si>
    <t>просроченная кредиторская задолженность</t>
  </si>
  <si>
    <t>Таблица 2</t>
  </si>
  <si>
    <t>Код строки</t>
  </si>
  <si>
    <t>всего</t>
  </si>
  <si>
    <t>из них гранты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</si>
  <si>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</si>
  <si>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</si>
  <si>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</si>
  <si>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</si>
  <si>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</si>
  <si>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</si>
  <si>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</si>
  <si>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</si>
  <si>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</si>
  <si>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</si>
  <si>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</si>
  <si>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</si>
  <si>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</si>
  <si>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</si>
  <si>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</si>
  <si>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</si>
  <si>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</si>
  <si>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</si>
  <si>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</si>
  <si>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</si>
  <si>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Таблица 2.1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</si>
  <si>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</si>
  <si>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</si>
  <si>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</si>
  <si>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</si>
  <si>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</si>
  <si>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</si>
  <si>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</si>
  <si>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</si>
  <si>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</si>
  <si>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 xml:space="preserve">Таблица 4 </t>
  </si>
  <si>
    <t>Справочная информация</t>
  </si>
  <si>
    <t>Сумма (тыс.руб)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</si>
  <si>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</si>
  <si>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</si>
  <si>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</si>
  <si>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</si>
  <si>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Объем финансового обеспечения, руб 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</si>
  <si>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</si>
  <si>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</si>
  <si>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 xml:space="preserve">субсидии на осуществление капитальных вложений </t>
  </si>
  <si>
    <t xml:space="preserve">субсидия на финансовое обеспечение выполнения государственного (муниципального) задания </t>
  </si>
  <si>
    <t xml:space="preserve">средства обязательного медицинского
страхования
</t>
  </si>
  <si>
    <t xml:space="preserve">поступления от оказания услуг (выполнения работ) на платной основе и от иной приносящей доход деятельности </t>
  </si>
  <si>
    <t xml:space="preserve">Год начала закупки
</t>
  </si>
  <si>
    <t xml:space="preserve">в соответствии с Федеральным законом от 5 апреля 2013 г. № 44-ФЗ “О контрактной системе в сфере закупок товаров, работ, услуг для обеспечения государственных и муниципальных нужд” </t>
  </si>
  <si>
    <t xml:space="preserve">в соответствии с Федеральным законом от 18 июля 2011 г. № 223-ФЗ “О закупках товаров, работ, услуг отдельными видами "юридических лиц” </t>
  </si>
  <si>
    <t xml:space="preserve">в том числе: на оплату контрактов заключенных до начала очередного финансового года: </t>
  </si>
  <si>
    <t>доходы от штрафов, пеней, иных сумм принудительного изъятия</t>
  </si>
  <si>
    <t>безвозмездные перечисления организациям</t>
  </si>
  <si>
    <t xml:space="preserve">Код по бюджетной классификации Российской Федерации </t>
  </si>
  <si>
    <t>денежные средства учреждения на счетах в казнействе</t>
  </si>
  <si>
    <t xml:space="preserve">в том числе: </t>
  </si>
  <si>
    <t xml:space="preserve"> доходы от собственности</t>
  </si>
  <si>
    <t>субсидия на выполнение муниципального задания</t>
  </si>
  <si>
    <t>в том числе; услуги связи</t>
  </si>
  <si>
    <t>коммунальные услуги</t>
  </si>
  <si>
    <t>работы, услуги по содержанию имущества</t>
  </si>
  <si>
    <t>прочие работы, услуги</t>
  </si>
  <si>
    <t>не заполнять</t>
  </si>
  <si>
    <t>0001</t>
  </si>
  <si>
    <t>заполняем только серые ячейки</t>
  </si>
  <si>
    <t>кредитора 2015г</t>
  </si>
  <si>
    <t>лимиты на 2016 - кредитора 2015г</t>
  </si>
  <si>
    <t>должно ровняться Таб.2 стр. 260 гр. Всего</t>
  </si>
  <si>
    <t>Обеспечение котрактов</t>
  </si>
  <si>
    <t>:                                                                     Утверждаю:</t>
  </si>
  <si>
    <t>   </t>
  </si>
  <si>
    <t>План финансово-хозяйственной деятельности</t>
  </si>
  <si>
    <t xml:space="preserve">Согласовано:   </t>
  </si>
  <si>
    <t xml:space="preserve">Начальник Управления образования              </t>
  </si>
  <si>
    <t xml:space="preserve">______________Гозюмов Р.Ч.                                                                                       </t>
  </si>
  <si>
    <t>Текстовую часть по желанию можно распечатать со старой формы она не меняется</t>
  </si>
  <si>
    <t>Меняются таблицы все.</t>
  </si>
  <si>
    <t xml:space="preserve">Показатели по поступлениям и выплатам учреждения (подразделения) </t>
  </si>
  <si>
    <t>транспортные услуги</t>
  </si>
  <si>
    <t>арендная плата за пользование имуществом</t>
  </si>
  <si>
    <t>начисления на выплаты по оплате труда</t>
  </si>
  <si>
    <t>оплата труда</t>
  </si>
  <si>
    <t>увеличение стоимости основных средств</t>
  </si>
  <si>
    <t>увеличение стоимости материальных запасов</t>
  </si>
  <si>
    <t>ИСПОЛНИТЕЛЬНЫЙ</t>
  </si>
  <si>
    <t xml:space="preserve">уплата налога на имущество </t>
  </si>
  <si>
    <t>уплата государственной пошлины</t>
  </si>
  <si>
    <t>уплата иных платежей</t>
  </si>
  <si>
    <t>Муниципального бюджетного общеобразовательного учреждения</t>
  </si>
  <si>
    <t>Выплаты по расходам на закупку товаров, работ, услуг всего:</t>
  </si>
  <si>
    <t xml:space="preserve">Директор МБОУ СОШ №50 </t>
  </si>
  <si>
    <t xml:space="preserve"> _____________ Бурнацев А. Т.</t>
  </si>
  <si>
    <t>средняя общеобразовательная школа №50 им. С. В. Марзоева</t>
  </si>
  <si>
    <t>«___»___________2017г.</t>
  </si>
  <si>
    <t xml:space="preserve">       «___»___________2017г.</t>
  </si>
  <si>
    <t>на очередной финансовый 2017 год</t>
  </si>
  <si>
    <t>г.Владикавказ 2017 г.</t>
  </si>
  <si>
    <t>на "30" декабря 2016г.</t>
  </si>
  <si>
    <t xml:space="preserve">на 2017 г. очередной финансовый год </t>
  </si>
  <si>
    <t xml:space="preserve">на 2018 г.       1-ый год планового периода </t>
  </si>
  <si>
    <t xml:space="preserve">на 2019 г.        2-ой год  планового периода
</t>
  </si>
  <si>
    <t>на "    " января 2017г.</t>
  </si>
  <si>
    <t>Показатели выплат по расходам на закупку товаров, работ, услуг учреждения (подразделения) на "  " января 2017 г.</t>
  </si>
  <si>
    <t>на  "   " января 2017г.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</si>
</sst>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i/>
      <sz val="16"/>
      <color rgb="FF333333"/>
      <name val="Times New Roman"/>
      <family val="1"/>
      <charset val="204"/>
    </font>
    <font>
      <i/>
      <sz val="10"/>
      <color rgb="FF333333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4"/>
      <color rgb="FF333333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u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8"/>
      <name val="Arial"/>
    </font>
    <font>
      <sz val="10"/>
      <name val="Arial"/>
    </font>
    <font>
      <sz val="8"/>
      <name val="Arial"/>
    </font>
    <font>
      <sz val="11"/>
      <name val="Calibri"/>
      <family val="2"/>
    </font>
    <font>
      <i/>
      <sz val="8"/>
      <name val="Arial"/>
    </font>
    <font>
      <sz val="8"/>
      <color rgb="FF000000"/>
      <name val="Arial"/>
    </font>
    <font>
      <b/>
      <i/>
      <sz val="8"/>
      <name val="Arial"/>
    </font>
    <font>
      <b/>
      <sz val="12"/>
      <name val="Arial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BFDAD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5FEFF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57">
    <xf numFmtId="0" fontId="0" fillId="0" borderId="0"/>
    <xf numFmtId="0" fontId="16" fillId="0" borderId="0"/>
    <xf numFmtId="0" fontId="17" fillId="0" borderId="0">
      <alignment horizontal="left"/>
    </xf>
    <xf numFmtId="0" fontId="17" fillId="0" borderId="0">
      <alignment horizontal="left"/>
    </xf>
    <xf numFmtId="49" fontId="18" fillId="0" borderId="16">
      <alignment horizontal="left" wrapText="1"/>
    </xf>
    <xf numFmtId="0" fontId="18" fillId="0" borderId="17">
      <alignment horizontal="left" wrapText="1"/>
    </xf>
    <xf numFmtId="0" fontId="19" fillId="0" borderId="0"/>
    <xf numFmtId="0" fontId="19" fillId="0" borderId="0"/>
    <xf numFmtId="0" fontId="17" fillId="0" borderId="0">
      <alignment horizontal="left"/>
    </xf>
    <xf numFmtId="0" fontId="20" fillId="0" borderId="18">
      <alignment horizontal="center"/>
    </xf>
    <xf numFmtId="49" fontId="20" fillId="0" borderId="19">
      <alignment horizontal="center"/>
    </xf>
    <xf numFmtId="0" fontId="20" fillId="0" borderId="20">
      <alignment horizontal="center"/>
    </xf>
    <xf numFmtId="49" fontId="20" fillId="0" borderId="20">
      <alignment horizontal="center"/>
    </xf>
    <xf numFmtId="0" fontId="20" fillId="0" borderId="20"/>
    <xf numFmtId="0" fontId="20" fillId="0" borderId="21">
      <alignment horizontal="center"/>
    </xf>
    <xf numFmtId="0" fontId="21" fillId="0" borderId="22"/>
    <xf numFmtId="49" fontId="20" fillId="0" borderId="23">
      <alignment horizontal="center" vertical="center" wrapText="1"/>
    </xf>
    <xf numFmtId="49" fontId="20" fillId="0" borderId="24">
      <alignment horizontal="center" vertical="center"/>
    </xf>
    <xf numFmtId="4" fontId="20" fillId="0" borderId="25">
      <alignment horizontal="right"/>
    </xf>
    <xf numFmtId="4" fontId="20" fillId="0" borderId="26">
      <alignment horizontal="right"/>
    </xf>
    <xf numFmtId="4" fontId="20" fillId="0" borderId="27">
      <alignment horizontal="right"/>
    </xf>
    <xf numFmtId="0" fontId="20" fillId="0" borderId="28">
      <alignment horizontal="center" wrapText="1"/>
    </xf>
    <xf numFmtId="0" fontId="20" fillId="0" borderId="26">
      <alignment horizontal="center" wrapText="1"/>
    </xf>
    <xf numFmtId="0" fontId="20" fillId="0" borderId="27">
      <alignment horizontal="center" wrapText="1"/>
    </xf>
    <xf numFmtId="0" fontId="20" fillId="0" borderId="29"/>
    <xf numFmtId="0" fontId="20" fillId="0" borderId="30"/>
    <xf numFmtId="0" fontId="20" fillId="0" borderId="31">
      <alignment horizontal="center"/>
    </xf>
    <xf numFmtId="0" fontId="20" fillId="0" borderId="32">
      <alignment horizontal="center"/>
    </xf>
    <xf numFmtId="0" fontId="20" fillId="0" borderId="33">
      <alignment horizontal="center"/>
    </xf>
    <xf numFmtId="0" fontId="22" fillId="0" borderId="34">
      <alignment wrapText="1"/>
    </xf>
    <xf numFmtId="0" fontId="20" fillId="0" borderId="35">
      <alignment horizontal="left" indent="3"/>
    </xf>
    <xf numFmtId="49" fontId="20" fillId="0" borderId="34">
      <alignment horizontal="left" wrapText="1"/>
    </xf>
    <xf numFmtId="0" fontId="20" fillId="7" borderId="36"/>
    <xf numFmtId="0" fontId="23" fillId="0" borderId="0"/>
    <xf numFmtId="0" fontId="19" fillId="0" borderId="16">
      <alignment horizontal="left" vertical="center"/>
    </xf>
    <xf numFmtId="0" fontId="19" fillId="0" borderId="37">
      <alignment horizontal="left" vertical="center" wrapText="1"/>
    </xf>
    <xf numFmtId="0" fontId="19" fillId="0" borderId="36">
      <alignment horizontal="left" vertical="center"/>
    </xf>
    <xf numFmtId="0" fontId="20" fillId="0" borderId="16">
      <alignment horizontal="center" wrapText="1"/>
    </xf>
    <xf numFmtId="0" fontId="20" fillId="0" borderId="0">
      <alignment horizontal="center" wrapText="1"/>
    </xf>
    <xf numFmtId="0" fontId="20" fillId="0" borderId="0">
      <alignment horizontal="center"/>
    </xf>
    <xf numFmtId="0" fontId="20" fillId="0" borderId="38">
      <alignment horizontal="center"/>
    </xf>
    <xf numFmtId="0" fontId="20" fillId="0" borderId="39">
      <alignment horizontal="center"/>
    </xf>
    <xf numFmtId="0" fontId="20" fillId="0" borderId="40">
      <alignment horizontal="center"/>
    </xf>
    <xf numFmtId="0" fontId="20" fillId="0" borderId="41">
      <alignment horizontal="center"/>
    </xf>
    <xf numFmtId="0" fontId="20" fillId="0" borderId="42">
      <alignment horizontal="center"/>
    </xf>
    <xf numFmtId="49" fontId="20" fillId="0" borderId="43">
      <alignment horizontal="center" wrapText="1"/>
    </xf>
    <xf numFmtId="0" fontId="20" fillId="0" borderId="44">
      <alignment horizontal="center"/>
    </xf>
    <xf numFmtId="49" fontId="20" fillId="0" borderId="38">
      <alignment horizontal="center" wrapText="1"/>
    </xf>
    <xf numFmtId="49" fontId="20" fillId="0" borderId="40">
      <alignment horizontal="center" wrapText="1"/>
    </xf>
    <xf numFmtId="0" fontId="20" fillId="0" borderId="16">
      <alignment horizontal="center"/>
    </xf>
    <xf numFmtId="0" fontId="20" fillId="0" borderId="36">
      <alignment horizontal="center"/>
    </xf>
    <xf numFmtId="0" fontId="20" fillId="0" borderId="23">
      <alignment horizontal="center"/>
    </xf>
    <xf numFmtId="4" fontId="20" fillId="0" borderId="44">
      <alignment horizontal="right" wrapText="1"/>
    </xf>
    <xf numFmtId="4" fontId="20" fillId="0" borderId="38">
      <alignment horizontal="right" wrapText="1"/>
    </xf>
    <xf numFmtId="4" fontId="20" fillId="0" borderId="40">
      <alignment horizontal="right" wrapText="1"/>
    </xf>
    <xf numFmtId="0" fontId="24" fillId="0" borderId="0">
      <alignment horizontal="right"/>
    </xf>
    <xf numFmtId="0" fontId="20" fillId="0" borderId="38">
      <alignment horizontal="center"/>
    </xf>
    <xf numFmtId="0" fontId="20" fillId="0" borderId="39">
      <alignment horizontal="center"/>
    </xf>
    <xf numFmtId="0" fontId="20" fillId="0" borderId="40">
      <alignment horizontal="center"/>
    </xf>
    <xf numFmtId="0" fontId="20" fillId="0" borderId="18">
      <alignment horizontal="center"/>
    </xf>
    <xf numFmtId="4" fontId="20" fillId="0" borderId="44">
      <alignment horizontal="right" wrapText="1"/>
    </xf>
    <xf numFmtId="4" fontId="20" fillId="0" borderId="45">
      <alignment horizontal="right" wrapText="1"/>
    </xf>
    <xf numFmtId="4" fontId="20" fillId="0" borderId="40">
      <alignment horizontal="right" wrapText="1"/>
    </xf>
    <xf numFmtId="0" fontId="23" fillId="0" borderId="16"/>
    <xf numFmtId="0" fontId="23" fillId="0" borderId="36"/>
    <xf numFmtId="4" fontId="20" fillId="0" borderId="31">
      <alignment horizontal="right" wrapText="1"/>
    </xf>
    <xf numFmtId="49" fontId="20" fillId="0" borderId="0">
      <alignment horizontal="right"/>
    </xf>
    <xf numFmtId="0" fontId="20" fillId="0" borderId="45">
      <alignment horizontal="center"/>
    </xf>
    <xf numFmtId="0" fontId="20" fillId="0" borderId="29">
      <alignment horizontal="center"/>
    </xf>
    <xf numFmtId="0" fontId="20" fillId="0" borderId="46">
      <alignment horizontal="center"/>
    </xf>
    <xf numFmtId="0" fontId="20" fillId="0" borderId="24">
      <alignment horizontal="center"/>
    </xf>
    <xf numFmtId="4" fontId="20" fillId="0" borderId="25">
      <alignment horizontal="right" wrapText="1"/>
    </xf>
    <xf numFmtId="4" fontId="20" fillId="0" borderId="47">
      <alignment horizontal="center" wrapText="1"/>
    </xf>
    <xf numFmtId="4" fontId="20" fillId="0" borderId="48">
      <alignment horizontal="right" wrapText="1"/>
    </xf>
    <xf numFmtId="49" fontId="20" fillId="0" borderId="36">
      <alignment horizontal="center"/>
    </xf>
    <xf numFmtId="0" fontId="21" fillId="0" borderId="30"/>
    <xf numFmtId="0" fontId="19" fillId="0" borderId="30"/>
    <xf numFmtId="0" fontId="21" fillId="0" borderId="29"/>
    <xf numFmtId="0" fontId="20" fillId="7" borderId="0"/>
    <xf numFmtId="0" fontId="25" fillId="0" borderId="0">
      <alignment horizontal="center"/>
    </xf>
    <xf numFmtId="0" fontId="25" fillId="0" borderId="32">
      <alignment horizontal="center"/>
    </xf>
    <xf numFmtId="0" fontId="20" fillId="0" borderId="0">
      <alignment horizontal="left"/>
    </xf>
    <xf numFmtId="0" fontId="20" fillId="0" borderId="0">
      <alignment horizontal="center"/>
    </xf>
    <xf numFmtId="0" fontId="20" fillId="0" borderId="16">
      <alignment horizontal="left"/>
    </xf>
    <xf numFmtId="0" fontId="20" fillId="0" borderId="49">
      <alignment horizontal="center" vertical="center" wrapText="1"/>
    </xf>
    <xf numFmtId="0" fontId="20" fillId="0" borderId="49">
      <alignment horizontal="center" vertical="center"/>
    </xf>
    <xf numFmtId="0" fontId="18" fillId="0" borderId="50">
      <alignment horizontal="left" wrapText="1"/>
    </xf>
    <xf numFmtId="0" fontId="22" fillId="0" borderId="51">
      <alignment horizontal="left" wrapText="1"/>
    </xf>
    <xf numFmtId="0" fontId="20" fillId="0" borderId="51">
      <alignment horizontal="left" wrapText="1" indent="2"/>
    </xf>
    <xf numFmtId="0" fontId="22" fillId="0" borderId="51">
      <alignment horizontal="left" wrapText="1" indent="1"/>
    </xf>
    <xf numFmtId="0" fontId="26" fillId="0" borderId="52"/>
    <xf numFmtId="0" fontId="26" fillId="0" borderId="0"/>
    <xf numFmtId="0" fontId="22" fillId="0" borderId="16">
      <alignment horizontal="left" wrapText="1"/>
    </xf>
    <xf numFmtId="0" fontId="22" fillId="0" borderId="50">
      <alignment horizontal="left" wrapText="1"/>
    </xf>
    <xf numFmtId="0" fontId="20" fillId="0" borderId="51">
      <alignment horizontal="left" wrapText="1" indent="3"/>
    </xf>
    <xf numFmtId="0" fontId="20" fillId="0" borderId="53">
      <alignment horizontal="left" wrapText="1" indent="3"/>
    </xf>
    <xf numFmtId="0" fontId="18" fillId="0" borderId="51">
      <alignment horizontal="left" wrapText="1"/>
    </xf>
    <xf numFmtId="0" fontId="20" fillId="6" borderId="51">
      <alignment horizontal="left" wrapText="1" indent="3"/>
    </xf>
    <xf numFmtId="0" fontId="20" fillId="0" borderId="52">
      <alignment horizontal="left" wrapText="1" indent="3"/>
    </xf>
    <xf numFmtId="0" fontId="20" fillId="0" borderId="0"/>
    <xf numFmtId="0" fontId="20" fillId="0" borderId="16"/>
    <xf numFmtId="0" fontId="20" fillId="0" borderId="0">
      <alignment wrapText="1"/>
    </xf>
    <xf numFmtId="49" fontId="20" fillId="0" borderId="0">
      <alignment horizontal="left"/>
    </xf>
    <xf numFmtId="0" fontId="18" fillId="0" borderId="16">
      <alignment wrapText="1"/>
    </xf>
    <xf numFmtId="0" fontId="20" fillId="0" borderId="17">
      <alignment wrapText="1"/>
    </xf>
    <xf numFmtId="0" fontId="18" fillId="0" borderId="17">
      <alignment wrapText="1"/>
    </xf>
    <xf numFmtId="0" fontId="20" fillId="0" borderId="36">
      <alignment wrapText="1"/>
    </xf>
    <xf numFmtId="49" fontId="18" fillId="0" borderId="16">
      <alignment horizontal="left"/>
    </xf>
    <xf numFmtId="0" fontId="18" fillId="0" borderId="17">
      <alignment horizontal="left"/>
    </xf>
    <xf numFmtId="49" fontId="20" fillId="0" borderId="36"/>
    <xf numFmtId="49" fontId="20" fillId="0" borderId="0"/>
    <xf numFmtId="49" fontId="20" fillId="0" borderId="16"/>
    <xf numFmtId="0" fontId="20" fillId="0" borderId="37">
      <alignment horizontal="center" vertical="center" wrapText="1"/>
    </xf>
    <xf numFmtId="49" fontId="20" fillId="0" borderId="18">
      <alignment horizontal="center" vertical="center"/>
    </xf>
    <xf numFmtId="49" fontId="20" fillId="0" borderId="41">
      <alignment horizontal="center" wrapText="1"/>
    </xf>
    <xf numFmtId="49" fontId="20" fillId="0" borderId="54">
      <alignment horizontal="center"/>
    </xf>
    <xf numFmtId="49" fontId="20" fillId="0" borderId="55">
      <alignment horizontal="center" wrapText="1"/>
    </xf>
    <xf numFmtId="0" fontId="26" fillId="0" borderId="22"/>
    <xf numFmtId="49" fontId="20" fillId="0" borderId="16">
      <alignment horizontal="center"/>
    </xf>
    <xf numFmtId="49" fontId="20" fillId="0" borderId="55">
      <alignment horizontal="center"/>
    </xf>
    <xf numFmtId="49" fontId="20" fillId="0" borderId="16">
      <alignment horizontal="left"/>
    </xf>
    <xf numFmtId="49" fontId="20" fillId="0" borderId="41">
      <alignment horizontal="center"/>
    </xf>
    <xf numFmtId="49" fontId="20" fillId="0" borderId="56">
      <alignment horizontal="center"/>
    </xf>
    <xf numFmtId="0" fontId="20" fillId="0" borderId="57">
      <alignment horizontal="center" wrapText="1"/>
    </xf>
    <xf numFmtId="49" fontId="20" fillId="0" borderId="54">
      <alignment horizontal="center" wrapText="1"/>
    </xf>
    <xf numFmtId="49" fontId="20" fillId="6" borderId="54">
      <alignment horizontal="center" wrapText="1"/>
    </xf>
    <xf numFmtId="49" fontId="20" fillId="0" borderId="22">
      <alignment horizontal="center" wrapText="1"/>
    </xf>
    <xf numFmtId="0" fontId="20" fillId="0" borderId="36"/>
    <xf numFmtId="0" fontId="26" fillId="0" borderId="16"/>
    <xf numFmtId="0" fontId="20" fillId="0" borderId="18">
      <alignment horizontal="center" vertical="center"/>
    </xf>
    <xf numFmtId="49" fontId="20" fillId="0" borderId="44">
      <alignment horizontal="center"/>
    </xf>
    <xf numFmtId="49" fontId="20" fillId="0" borderId="37">
      <alignment horizontal="center"/>
    </xf>
    <xf numFmtId="49" fontId="20" fillId="0" borderId="18">
      <alignment horizontal="center"/>
    </xf>
    <xf numFmtId="0" fontId="20" fillId="0" borderId="58">
      <alignment horizontal="center" wrapText="1"/>
    </xf>
    <xf numFmtId="49" fontId="20" fillId="0" borderId="44">
      <alignment horizontal="center" wrapText="1"/>
    </xf>
    <xf numFmtId="49" fontId="20" fillId="0" borderId="37">
      <alignment horizontal="center" wrapText="1"/>
    </xf>
    <xf numFmtId="49" fontId="20" fillId="6" borderId="37">
      <alignment horizontal="center" wrapText="1"/>
    </xf>
    <xf numFmtId="0" fontId="20" fillId="0" borderId="37">
      <alignment horizontal="center" wrapText="1"/>
    </xf>
    <xf numFmtId="49" fontId="20" fillId="0" borderId="18">
      <alignment horizontal="center" wrapText="1"/>
    </xf>
    <xf numFmtId="0" fontId="18" fillId="0" borderId="16"/>
    <xf numFmtId="49" fontId="20" fillId="0" borderId="37">
      <alignment horizontal="center" vertical="center" wrapText="1"/>
    </xf>
    <xf numFmtId="4" fontId="20" fillId="0" borderId="44">
      <alignment horizontal="right"/>
    </xf>
    <xf numFmtId="4" fontId="20" fillId="0" borderId="37">
      <alignment horizontal="right"/>
    </xf>
    <xf numFmtId="4" fontId="20" fillId="0" borderId="18">
      <alignment horizontal="right"/>
    </xf>
    <xf numFmtId="4" fontId="20" fillId="0" borderId="56">
      <alignment horizontal="right" shrinkToFit="1"/>
    </xf>
    <xf numFmtId="4" fontId="20" fillId="0" borderId="58">
      <alignment horizontal="right"/>
    </xf>
    <xf numFmtId="49" fontId="20" fillId="0" borderId="16">
      <alignment horizontal="right" vertical="center" shrinkToFit="1"/>
    </xf>
    <xf numFmtId="4" fontId="20" fillId="0" borderId="22">
      <alignment horizontal="right"/>
    </xf>
    <xf numFmtId="49" fontId="20" fillId="0" borderId="37">
      <alignment horizontal="center" vertical="center" wrapText="1"/>
    </xf>
    <xf numFmtId="0" fontId="20" fillId="0" borderId="0">
      <alignment horizontal="right"/>
    </xf>
    <xf numFmtId="49" fontId="20" fillId="0" borderId="0">
      <alignment horizontal="center"/>
    </xf>
    <xf numFmtId="0" fontId="20" fillId="0" borderId="36">
      <alignment horizontal="center"/>
    </xf>
    <xf numFmtId="0" fontId="20" fillId="0" borderId="59">
      <alignment horizontal="right"/>
    </xf>
    <xf numFmtId="0" fontId="21" fillId="0" borderId="59"/>
    <xf numFmtId="0" fontId="20" fillId="0" borderId="59"/>
    <xf numFmtId="0" fontId="21" fillId="0" borderId="0"/>
    <xf numFmtId="0" fontId="20" fillId="0" borderId="16">
      <alignment horizontal="center"/>
    </xf>
  </cellStyleXfs>
  <cellXfs count="11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3" borderId="0" xfId="0" applyFill="1"/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" fillId="0" borderId="4" xfId="0" applyFont="1" applyBorder="1" applyAlignment="1">
      <alignment horizontal="center" vertical="center" wrapText="1"/>
    </xf>
    <xf numFmtId="0" fontId="20" fillId="0" borderId="51" xfId="88" applyNumberFormat="1" applyAlignment="1">
      <alignment wrapText="1"/>
    </xf>
    <xf numFmtId="0" fontId="20" fillId="0" borderId="53" xfId="88" applyNumberFormat="1" applyBorder="1" applyAlignment="1">
      <alignment wrapText="1"/>
    </xf>
    <xf numFmtId="0" fontId="20" fillId="0" borderId="53" xfId="88" applyNumberFormat="1" applyBorder="1" applyAlignment="1" applyProtection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7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left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2" fillId="0" borderId="0" xfId="0" applyFont="1" applyFill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8" borderId="7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57">
    <cellStyle name="br" xfId="2"/>
    <cellStyle name="col" xfId="3"/>
    <cellStyle name="st153" xfId="4"/>
    <cellStyle name="st154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155" xfId="64"/>
    <cellStyle name="xl156" xfId="65"/>
    <cellStyle name="xl157" xfId="66"/>
    <cellStyle name="xl158" xfId="67"/>
    <cellStyle name="xl159" xfId="68"/>
    <cellStyle name="xl160" xfId="69"/>
    <cellStyle name="xl161" xfId="70"/>
    <cellStyle name="xl162" xfId="71"/>
    <cellStyle name="xl163" xfId="72"/>
    <cellStyle name="xl164" xfId="73"/>
    <cellStyle name="xl165" xfId="74"/>
    <cellStyle name="xl166" xfId="75"/>
    <cellStyle name="xl167" xfId="76"/>
    <cellStyle name="xl16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5FEFF"/>
      <color rgb="FFACFCFE"/>
      <color rgb="FFEAEAEA"/>
      <color rgb="FFEFFFFF"/>
      <color rgb="FFFFFFD9"/>
      <color rgb="FFCCECFF"/>
      <color rgb="FFFBF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0</xdr:col>
      <xdr:colOff>114300</xdr:colOff>
      <xdr:row>58</xdr:row>
      <xdr:rowOff>114300</xdr:rowOff>
    </xdr:to>
    <xdr:sp macro="" textlink="">
      <xdr:nvSpPr>
        <xdr:cNvPr id="2" name="AutoShape 1" descr="*"/>
        <xdr:cNvSpPr>
          <a:spLocks noChangeAspect="1" noChangeArrowheads="1"/>
        </xdr:cNvSpPr>
      </xdr:nvSpPr>
      <xdr:spPr bwMode="auto">
        <a:xfrm>
          <a:off x="0" y="1967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114300</xdr:colOff>
      <xdr:row>58</xdr:row>
      <xdr:rowOff>114300</xdr:rowOff>
    </xdr:to>
    <xdr:sp macro="" textlink="">
      <xdr:nvSpPr>
        <xdr:cNvPr id="3" name="AutoShape 2" descr="*"/>
        <xdr:cNvSpPr>
          <a:spLocks noChangeAspect="1" noChangeArrowheads="1"/>
        </xdr:cNvSpPr>
      </xdr:nvSpPr>
      <xdr:spPr bwMode="auto">
        <a:xfrm>
          <a:off x="0" y="19878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114300</xdr:colOff>
      <xdr:row>58</xdr:row>
      <xdr:rowOff>114300</xdr:rowOff>
    </xdr:to>
    <xdr:sp macro="" textlink="">
      <xdr:nvSpPr>
        <xdr:cNvPr id="4" name="AutoShape 3" descr="*"/>
        <xdr:cNvSpPr>
          <a:spLocks noChangeAspect="1" noChangeArrowheads="1"/>
        </xdr:cNvSpPr>
      </xdr:nvSpPr>
      <xdr:spPr bwMode="auto">
        <a:xfrm>
          <a:off x="0" y="20078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114300</xdr:colOff>
      <xdr:row>58</xdr:row>
      <xdr:rowOff>114300</xdr:rowOff>
    </xdr:to>
    <xdr:sp macro="" textlink="">
      <xdr:nvSpPr>
        <xdr:cNvPr id="5" name="AutoShape 4" descr="*"/>
        <xdr:cNvSpPr>
          <a:spLocks noChangeAspect="1" noChangeArrowheads="1"/>
        </xdr:cNvSpPr>
      </xdr:nvSpPr>
      <xdr:spPr bwMode="auto">
        <a:xfrm>
          <a:off x="0" y="20278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2"/>
  <sheetViews>
    <sheetView view="pageBreakPreview" topLeftCell="A34" zoomScale="60" zoomScaleNormal="100" workbookViewId="0">
      <selection activeCell="B59" sqref="B59"/>
    </sheetView>
  </sheetViews>
  <sheetFormatPr defaultRowHeight="15"/>
  <cols>
    <col min="1" max="1" width="5.7109375" customWidth="1"/>
    <col min="2" max="2" width="52.140625" customWidth="1"/>
    <col min="3" max="3" width="66.42578125" customWidth="1"/>
  </cols>
  <sheetData>
    <row r="3" spans="1:3" ht="20.25">
      <c r="B3" s="49" t="s">
        <v>89</v>
      </c>
      <c r="C3" s="46" t="s">
        <v>86</v>
      </c>
    </row>
    <row r="4" spans="1:3" ht="20.25">
      <c r="A4" s="23"/>
      <c r="B4" s="73" t="s">
        <v>90</v>
      </c>
      <c r="C4" s="74" t="s">
        <v>107</v>
      </c>
    </row>
    <row r="5" spans="1:3" ht="20.25">
      <c r="A5" s="23"/>
      <c r="B5" s="75" t="s">
        <v>91</v>
      </c>
      <c r="C5" s="74" t="s">
        <v>108</v>
      </c>
    </row>
    <row r="6" spans="1:3" ht="15.75" customHeight="1">
      <c r="A6" s="23"/>
      <c r="B6" s="76" t="s">
        <v>110</v>
      </c>
      <c r="C6" s="74" t="s">
        <v>111</v>
      </c>
    </row>
    <row r="7" spans="1:3">
      <c r="A7" s="77"/>
      <c r="B7" s="23"/>
      <c r="C7" s="23"/>
    </row>
    <row r="8" spans="1:3">
      <c r="A8" s="77"/>
      <c r="B8" s="23"/>
      <c r="C8" s="23"/>
    </row>
    <row r="9" spans="1:3">
      <c r="A9" s="77"/>
      <c r="B9" s="23"/>
      <c r="C9" s="23"/>
    </row>
    <row r="10" spans="1:3">
      <c r="A10" s="77"/>
      <c r="B10" s="23"/>
      <c r="C10" s="23"/>
    </row>
    <row r="11" spans="1:3">
      <c r="A11" s="77"/>
      <c r="B11" s="23"/>
      <c r="C11" s="23"/>
    </row>
    <row r="12" spans="1:3">
      <c r="A12" s="77"/>
      <c r="B12" s="23"/>
      <c r="C12" s="23"/>
    </row>
    <row r="13" spans="1:3">
      <c r="A13" s="77"/>
      <c r="B13" s="23"/>
      <c r="C13" s="23"/>
    </row>
    <row r="14" spans="1:3">
      <c r="A14" s="78" t="s">
        <v>87</v>
      </c>
      <c r="B14" s="23"/>
      <c r="C14" s="23"/>
    </row>
    <row r="15" spans="1:3" ht="15.75">
      <c r="A15" s="79"/>
      <c r="B15" s="23"/>
      <c r="C15" s="23"/>
    </row>
    <row r="16" spans="1:3">
      <c r="A16" s="77"/>
      <c r="B16" s="23"/>
      <c r="C16" s="23"/>
    </row>
    <row r="17" spans="1:3">
      <c r="A17" s="77"/>
      <c r="B17" s="23"/>
      <c r="C17" s="23"/>
    </row>
    <row r="18" spans="1:3">
      <c r="A18" s="77"/>
      <c r="B18" s="23"/>
      <c r="C18" s="23"/>
    </row>
    <row r="19" spans="1:3">
      <c r="A19" s="77"/>
      <c r="B19" s="23"/>
      <c r="C19" s="23"/>
    </row>
    <row r="20" spans="1:3">
      <c r="A20" s="77"/>
      <c r="B20" s="23"/>
      <c r="C20" s="23"/>
    </row>
    <row r="21" spans="1:3">
      <c r="A21" s="77"/>
      <c r="B21" s="23"/>
      <c r="C21" s="23"/>
    </row>
    <row r="22" spans="1:3">
      <c r="A22" s="77"/>
      <c r="B22" s="23"/>
      <c r="C22" s="23"/>
    </row>
    <row r="23" spans="1:3">
      <c r="A23" s="77"/>
      <c r="B23" s="23"/>
      <c r="C23" s="23"/>
    </row>
    <row r="24" spans="1:3" ht="20.25">
      <c r="A24" s="91" t="s">
        <v>88</v>
      </c>
      <c r="B24" s="91"/>
      <c r="C24" s="91"/>
    </row>
    <row r="25" spans="1:3" ht="20.25">
      <c r="A25" s="92" t="s">
        <v>105</v>
      </c>
      <c r="B25" s="92"/>
      <c r="C25" s="92"/>
    </row>
    <row r="26" spans="1:3" ht="20.25">
      <c r="A26" s="92" t="s">
        <v>109</v>
      </c>
      <c r="B26" s="92"/>
      <c r="C26" s="92"/>
    </row>
    <row r="27" spans="1:3" ht="20.25">
      <c r="A27" s="92"/>
      <c r="B27" s="92"/>
      <c r="C27" s="92"/>
    </row>
    <row r="28" spans="1:3" ht="20.25">
      <c r="A28" s="90" t="s">
        <v>112</v>
      </c>
      <c r="B28" s="90"/>
      <c r="C28" s="90"/>
    </row>
    <row r="29" spans="1:3" ht="20.25">
      <c r="A29" s="48"/>
      <c r="B29" s="48"/>
      <c r="C29" s="48"/>
    </row>
    <row r="30" spans="1:3" ht="20.25">
      <c r="A30" s="48"/>
      <c r="B30" s="48"/>
      <c r="C30" s="48"/>
    </row>
    <row r="31" spans="1:3" ht="20.25">
      <c r="A31" s="48"/>
      <c r="B31" s="48"/>
      <c r="C31" s="48"/>
    </row>
    <row r="32" spans="1:3" ht="20.25">
      <c r="A32" s="48"/>
      <c r="B32" s="48"/>
      <c r="C32" s="48"/>
    </row>
    <row r="33" spans="1:3" ht="20.25">
      <c r="A33" s="48"/>
      <c r="B33" s="48"/>
      <c r="C33" s="48"/>
    </row>
    <row r="34" spans="1:3" ht="20.25">
      <c r="A34" s="48"/>
      <c r="B34" s="48"/>
      <c r="C34" s="48"/>
    </row>
    <row r="35" spans="1:3" ht="20.25">
      <c r="A35" s="48"/>
      <c r="B35" s="48"/>
      <c r="C35" s="48"/>
    </row>
    <row r="36" spans="1:3" ht="20.25">
      <c r="A36" s="48"/>
      <c r="B36" s="48"/>
      <c r="C36" s="48"/>
    </row>
    <row r="37" spans="1:3" ht="20.25">
      <c r="A37" s="48"/>
      <c r="B37" s="48"/>
      <c r="C37" s="48"/>
    </row>
    <row r="38" spans="1:3" ht="20.25">
      <c r="A38" s="48"/>
      <c r="B38" s="48"/>
      <c r="C38" s="48"/>
    </row>
    <row r="39" spans="1:3" ht="20.25">
      <c r="A39" s="48"/>
      <c r="B39" s="48"/>
      <c r="C39" s="48"/>
    </row>
    <row r="40" spans="1:3" ht="20.25">
      <c r="A40" s="48"/>
      <c r="B40" s="48"/>
      <c r="C40" s="48"/>
    </row>
    <row r="41" spans="1:3" ht="20.25">
      <c r="A41" s="48"/>
      <c r="B41" s="48"/>
      <c r="C41" s="48"/>
    </row>
    <row r="42" spans="1:3" ht="20.25">
      <c r="A42" s="48"/>
      <c r="B42" s="48"/>
      <c r="C42" s="48"/>
    </row>
    <row r="43" spans="1:3" ht="20.25">
      <c r="A43" s="48"/>
      <c r="B43" s="48"/>
      <c r="C43" s="48"/>
    </row>
    <row r="44" spans="1:3" ht="20.25">
      <c r="A44" s="48"/>
      <c r="B44" s="48"/>
      <c r="C44" s="48"/>
    </row>
    <row r="45" spans="1:3" ht="20.25">
      <c r="A45" s="48"/>
      <c r="B45" s="48"/>
      <c r="C45" s="48"/>
    </row>
    <row r="46" spans="1:3" ht="20.25">
      <c r="A46" s="48"/>
      <c r="B46" s="48"/>
      <c r="C46" s="48"/>
    </row>
    <row r="47" spans="1:3" ht="20.25">
      <c r="A47" s="48"/>
      <c r="B47" s="48"/>
      <c r="C47" s="48"/>
    </row>
    <row r="48" spans="1:3" ht="20.25">
      <c r="A48" s="48"/>
      <c r="B48" s="48"/>
      <c r="C48" s="48"/>
    </row>
    <row r="49" spans="1:3" ht="20.25">
      <c r="A49" s="48"/>
      <c r="B49" s="48"/>
      <c r="C49" s="48"/>
    </row>
    <row r="50" spans="1:3" ht="20.25">
      <c r="A50" s="48"/>
      <c r="B50" s="48"/>
      <c r="C50" s="48"/>
    </row>
    <row r="51" spans="1:3" ht="20.25">
      <c r="A51" s="48"/>
      <c r="B51" s="48"/>
      <c r="C51" s="48"/>
    </row>
    <row r="52" spans="1:3" ht="20.25">
      <c r="A52" s="48"/>
      <c r="B52" s="48"/>
      <c r="C52" s="48"/>
    </row>
    <row r="53" spans="1:3" ht="20.25">
      <c r="A53" s="48"/>
      <c r="B53" s="48"/>
      <c r="C53" s="48"/>
    </row>
    <row r="54" spans="1:3" ht="20.25">
      <c r="A54" s="48"/>
      <c r="B54" s="48"/>
      <c r="C54" s="48"/>
    </row>
    <row r="55" spans="1:3" ht="20.25">
      <c r="A55" s="48"/>
      <c r="B55" s="48"/>
      <c r="C55" s="48"/>
    </row>
    <row r="56" spans="1:3" ht="20.25">
      <c r="A56" s="48"/>
      <c r="B56" s="48"/>
      <c r="C56" s="48"/>
    </row>
    <row r="57" spans="1:3" ht="20.25">
      <c r="A57" s="48"/>
      <c r="B57" s="48"/>
      <c r="C57" s="48"/>
    </row>
    <row r="58" spans="1:3" ht="20.25">
      <c r="A58" s="48"/>
      <c r="B58" s="90" t="s">
        <v>113</v>
      </c>
      <c r="C58" s="90"/>
    </row>
    <row r="59" spans="1:3" s="43" customFormat="1" ht="15.75">
      <c r="A59" s="47"/>
    </row>
    <row r="61" spans="1:3" ht="27">
      <c r="B61" s="50" t="s">
        <v>92</v>
      </c>
    </row>
    <row r="62" spans="1:3" ht="31.5">
      <c r="B62" s="51" t="s">
        <v>93</v>
      </c>
    </row>
  </sheetData>
  <mergeCells count="6">
    <mergeCell ref="B58:C58"/>
    <mergeCell ref="A24:C24"/>
    <mergeCell ref="A25:C25"/>
    <mergeCell ref="A26:C26"/>
    <mergeCell ref="A27:C27"/>
    <mergeCell ref="A28:C28"/>
  </mergeCells>
  <pageMargins left="0.70866141732283472" right="0" top="0" bottom="0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3"/>
  <sheetViews>
    <sheetView view="pageBreakPreview" zoomScale="90" zoomScaleNormal="100" zoomScaleSheetLayoutView="90" workbookViewId="0">
      <selection activeCell="C21" sqref="C21"/>
    </sheetView>
  </sheetViews>
  <sheetFormatPr defaultRowHeight="15"/>
  <cols>
    <col min="1" max="1" width="6.85546875" style="23" customWidth="1"/>
    <col min="2" max="2" width="59" style="23" customWidth="1"/>
    <col min="3" max="3" width="20.42578125" customWidth="1"/>
    <col min="4" max="77" width="9.140625" style="23"/>
  </cols>
  <sheetData>
    <row r="1" spans="1:77">
      <c r="B1" s="93" t="s">
        <v>56</v>
      </c>
      <c r="C1" s="93"/>
    </row>
    <row r="2" spans="1:77">
      <c r="A2" s="96" t="s">
        <v>0</v>
      </c>
      <c r="B2" s="96"/>
      <c r="C2" s="96"/>
    </row>
    <row r="3" spans="1:77">
      <c r="A3" s="97" t="s">
        <v>114</v>
      </c>
      <c r="B3" s="97"/>
      <c r="C3" s="97"/>
    </row>
    <row r="4" spans="1:77">
      <c r="A4" s="96" t="s">
        <v>1</v>
      </c>
      <c r="B4" s="96"/>
      <c r="C4" s="96"/>
    </row>
    <row r="5" spans="1:77" ht="15.75" thickBot="1">
      <c r="A5" s="37"/>
    </row>
    <row r="6" spans="1:77" ht="45.75" customHeight="1" thickBot="1">
      <c r="A6" s="24" t="s">
        <v>2</v>
      </c>
      <c r="B6" s="38" t="s">
        <v>3</v>
      </c>
      <c r="C6" s="3" t="s">
        <v>4</v>
      </c>
    </row>
    <row r="7" spans="1:77" ht="15.75" thickBot="1">
      <c r="A7" s="27">
        <v>1</v>
      </c>
      <c r="B7" s="22">
        <v>2</v>
      </c>
      <c r="C7" s="5">
        <v>3</v>
      </c>
    </row>
    <row r="8" spans="1:77" s="19" customFormat="1" ht="17.25" customHeight="1" thickBot="1">
      <c r="A8" s="32"/>
      <c r="B8" s="39" t="s">
        <v>5</v>
      </c>
      <c r="C8" s="80">
        <f>C10+C12</f>
        <v>12472.185600000001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</row>
    <row r="9" spans="1:77" s="19" customFormat="1" ht="17.25" customHeight="1">
      <c r="A9" s="94"/>
      <c r="B9" s="40" t="s">
        <v>6</v>
      </c>
      <c r="C9" s="8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</row>
    <row r="10" spans="1:77" s="19" customFormat="1" ht="17.25" customHeight="1" thickBot="1">
      <c r="A10" s="95"/>
      <c r="B10" s="39" t="s">
        <v>7</v>
      </c>
      <c r="C10" s="82">
        <v>7445.9576900000002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</row>
    <row r="11" spans="1:77" s="19" customFormat="1" ht="17.25" customHeight="1" thickBot="1">
      <c r="A11" s="32"/>
      <c r="B11" s="39" t="s">
        <v>8</v>
      </c>
      <c r="C11" s="80">
        <v>3917.4603099999999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</row>
    <row r="12" spans="1:77" s="19" customFormat="1" ht="17.25" customHeight="1" thickBot="1">
      <c r="A12" s="32"/>
      <c r="B12" s="39" t="s">
        <v>9</v>
      </c>
      <c r="C12" s="80">
        <v>5026.2279099999996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</row>
    <row r="13" spans="1:77" s="19" customFormat="1" ht="17.25" customHeight="1" thickBot="1">
      <c r="A13" s="32"/>
      <c r="B13" s="39" t="s">
        <v>8</v>
      </c>
      <c r="C13" s="80">
        <v>1933.0972400000001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ht="17.25" customHeight="1" thickBot="1">
      <c r="A14" s="32"/>
      <c r="B14" s="39" t="s">
        <v>10</v>
      </c>
      <c r="C14" s="83">
        <f>C16+C17</f>
        <v>1.77</v>
      </c>
    </row>
    <row r="15" spans="1:77" ht="17.25" customHeight="1">
      <c r="A15" s="94"/>
      <c r="B15" s="40" t="s">
        <v>11</v>
      </c>
      <c r="C15" s="84"/>
    </row>
    <row r="16" spans="1:77" s="19" customFormat="1" ht="17.25" customHeight="1" thickBot="1">
      <c r="A16" s="95"/>
      <c r="B16" s="39" t="s">
        <v>71</v>
      </c>
      <c r="C16" s="85">
        <v>1.77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</row>
    <row r="17" spans="1:77" s="19" customFormat="1" ht="17.25" customHeight="1" thickBot="1">
      <c r="A17" s="32"/>
      <c r="B17" s="39" t="s">
        <v>12</v>
      </c>
      <c r="C17" s="86">
        <v>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</row>
    <row r="18" spans="1:77" ht="17.25" customHeight="1" thickBot="1">
      <c r="A18" s="32"/>
      <c r="B18" s="39" t="s">
        <v>13</v>
      </c>
      <c r="C18" s="83">
        <f>C20+C22</f>
        <v>2579.8359999999998</v>
      </c>
    </row>
    <row r="19" spans="1:77" ht="17.25" customHeight="1">
      <c r="A19" s="41"/>
      <c r="B19" s="40" t="s">
        <v>6</v>
      </c>
      <c r="C19" s="84"/>
    </row>
    <row r="20" spans="1:77" ht="17.25" customHeight="1" thickBot="1">
      <c r="A20" s="32"/>
      <c r="B20" s="39" t="s">
        <v>14</v>
      </c>
      <c r="C20" s="80">
        <v>2579.8359999999998</v>
      </c>
    </row>
    <row r="21" spans="1:77" ht="17.25" customHeight="1">
      <c r="A21" s="94"/>
      <c r="B21" s="40" t="s">
        <v>11</v>
      </c>
      <c r="C21" s="84"/>
    </row>
    <row r="22" spans="1:77" ht="17.25" customHeight="1" thickBot="1">
      <c r="A22" s="95"/>
      <c r="B22" s="39" t="s">
        <v>15</v>
      </c>
      <c r="C22" s="82">
        <v>0</v>
      </c>
    </row>
    <row r="23" spans="1:77">
      <c r="A23" s="37"/>
    </row>
  </sheetData>
  <mergeCells count="7">
    <mergeCell ref="B1:C1"/>
    <mergeCell ref="A21:A22"/>
    <mergeCell ref="A9:A10"/>
    <mergeCell ref="A15:A16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topLeftCell="A7" zoomScale="85" zoomScaleNormal="100" zoomScaleSheetLayoutView="85" workbookViewId="0">
      <selection activeCell="E14" sqref="E14"/>
    </sheetView>
  </sheetViews>
  <sheetFormatPr defaultRowHeight="15"/>
  <cols>
    <col min="1" max="1" width="60.140625" customWidth="1"/>
    <col min="3" max="10" width="15" customWidth="1"/>
  </cols>
  <sheetData>
    <row r="1" spans="1:10">
      <c r="J1" s="9" t="s">
        <v>16</v>
      </c>
    </row>
    <row r="2" spans="1:10">
      <c r="A2" s="1"/>
    </row>
    <row r="3" spans="1:10">
      <c r="A3" s="96" t="s">
        <v>94</v>
      </c>
      <c r="B3" s="96"/>
      <c r="C3" s="96"/>
      <c r="D3" s="96"/>
      <c r="E3" s="96"/>
      <c r="F3" s="96"/>
      <c r="G3" s="96"/>
      <c r="H3" s="96"/>
      <c r="I3" s="96"/>
      <c r="J3" s="96"/>
    </row>
    <row r="4" spans="1:10">
      <c r="A4" s="96" t="s">
        <v>118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5.75" thickBot="1">
      <c r="A5" s="1"/>
    </row>
    <row r="6" spans="1:10" ht="19.5" customHeight="1" thickBot="1">
      <c r="A6" s="107" t="s">
        <v>3</v>
      </c>
      <c r="B6" s="110" t="s">
        <v>17</v>
      </c>
      <c r="C6" s="110" t="s">
        <v>70</v>
      </c>
      <c r="D6" s="101" t="s">
        <v>57</v>
      </c>
      <c r="E6" s="113"/>
      <c r="F6" s="113"/>
      <c r="G6" s="113"/>
      <c r="H6" s="113"/>
      <c r="I6" s="113"/>
      <c r="J6" s="102"/>
    </row>
    <row r="7" spans="1:10" ht="15.75" thickBot="1">
      <c r="A7" s="108"/>
      <c r="B7" s="111"/>
      <c r="C7" s="111"/>
      <c r="D7" s="110" t="s">
        <v>18</v>
      </c>
      <c r="E7" s="98" t="s">
        <v>11</v>
      </c>
      <c r="F7" s="99"/>
      <c r="G7" s="99"/>
      <c r="H7" s="99"/>
      <c r="I7" s="99"/>
      <c r="J7" s="100"/>
    </row>
    <row r="8" spans="1:10" ht="138" customHeight="1" thickBot="1">
      <c r="A8" s="108"/>
      <c r="B8" s="111"/>
      <c r="C8" s="111"/>
      <c r="D8" s="111"/>
      <c r="E8" s="110" t="s">
        <v>61</v>
      </c>
      <c r="F8" s="110" t="s">
        <v>59</v>
      </c>
      <c r="G8" s="110" t="s">
        <v>60</v>
      </c>
      <c r="H8" s="110" t="s">
        <v>62</v>
      </c>
      <c r="I8" s="101" t="s">
        <v>63</v>
      </c>
      <c r="J8" s="102"/>
    </row>
    <row r="9" spans="1:10" ht="15.75" thickBot="1">
      <c r="A9" s="109"/>
      <c r="B9" s="112"/>
      <c r="C9" s="112"/>
      <c r="D9" s="112"/>
      <c r="E9" s="112"/>
      <c r="F9" s="112"/>
      <c r="G9" s="112"/>
      <c r="H9" s="112"/>
      <c r="I9" s="2" t="s">
        <v>18</v>
      </c>
      <c r="J9" s="3" t="s">
        <v>19</v>
      </c>
    </row>
    <row r="10" spans="1:10" ht="15.75" thickBo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15.75" customHeight="1" thickBot="1">
      <c r="A11" s="65" t="s">
        <v>20</v>
      </c>
      <c r="B11" s="66">
        <v>100</v>
      </c>
      <c r="C11" s="66" t="s">
        <v>21</v>
      </c>
      <c r="D11" s="66">
        <f>SUM(E11:I11)</f>
        <v>14212169</v>
      </c>
      <c r="E11" s="66">
        <f>E14</f>
        <v>12863317</v>
      </c>
      <c r="F11" s="66">
        <f>F18</f>
        <v>1222300</v>
      </c>
      <c r="G11" s="66">
        <v>0</v>
      </c>
      <c r="H11" s="66">
        <v>0</v>
      </c>
      <c r="I11" s="66">
        <f>I12+I15+I19</f>
        <v>126552</v>
      </c>
      <c r="J11" s="66">
        <v>0</v>
      </c>
    </row>
    <row r="12" spans="1:10" ht="15.75" customHeight="1" thickBot="1">
      <c r="A12" s="6" t="s">
        <v>72</v>
      </c>
      <c r="B12" s="5">
        <v>110</v>
      </c>
      <c r="C12" s="5"/>
      <c r="D12" s="5">
        <f t="shared" ref="D12:D50" si="0">SUM(E12:I12)</f>
        <v>0</v>
      </c>
      <c r="E12" s="5" t="s">
        <v>21</v>
      </c>
      <c r="F12" s="5" t="s">
        <v>21</v>
      </c>
      <c r="G12" s="5" t="s">
        <v>21</v>
      </c>
      <c r="H12" s="5" t="s">
        <v>21</v>
      </c>
      <c r="I12" s="36">
        <f>I13</f>
        <v>0</v>
      </c>
      <c r="J12" s="5" t="s">
        <v>21</v>
      </c>
    </row>
    <row r="13" spans="1:10" ht="15.75" customHeight="1" thickBot="1">
      <c r="A13" s="16" t="s">
        <v>73</v>
      </c>
      <c r="B13" s="17"/>
      <c r="C13" s="17">
        <v>120</v>
      </c>
      <c r="D13" s="17">
        <f t="shared" ref="D13" si="1">SUM(E13:I13)</f>
        <v>0</v>
      </c>
      <c r="E13" s="17" t="s">
        <v>21</v>
      </c>
      <c r="F13" s="17" t="s">
        <v>21</v>
      </c>
      <c r="G13" s="17" t="s">
        <v>21</v>
      </c>
      <c r="H13" s="17" t="s">
        <v>21</v>
      </c>
      <c r="I13" s="22"/>
      <c r="J13" s="17" t="s">
        <v>21</v>
      </c>
    </row>
    <row r="14" spans="1:10" ht="15.75" customHeight="1" thickBot="1">
      <c r="A14" s="25" t="s">
        <v>74</v>
      </c>
      <c r="B14" s="5"/>
      <c r="C14" s="5">
        <v>130</v>
      </c>
      <c r="D14" s="5">
        <f>SUM(E14:I14)</f>
        <v>12863317</v>
      </c>
      <c r="E14" s="36">
        <f>12863317</f>
        <v>12863317</v>
      </c>
      <c r="F14" s="5"/>
      <c r="G14" s="5"/>
      <c r="H14" s="5"/>
      <c r="I14" s="5"/>
      <c r="J14" s="5"/>
    </row>
    <row r="15" spans="1:10" ht="15.75" customHeight="1" thickBot="1">
      <c r="A15" s="6" t="s">
        <v>22</v>
      </c>
      <c r="B15" s="5">
        <v>120</v>
      </c>
      <c r="C15" s="5">
        <v>130</v>
      </c>
      <c r="D15" s="5">
        <f t="shared" si="0"/>
        <v>126552</v>
      </c>
      <c r="E15" s="5"/>
      <c r="F15" s="5" t="s">
        <v>21</v>
      </c>
      <c r="G15" s="5" t="s">
        <v>21</v>
      </c>
      <c r="H15" s="5"/>
      <c r="I15" s="36">
        <f>21092*6</f>
        <v>126552</v>
      </c>
      <c r="J15" s="5"/>
    </row>
    <row r="16" spans="1:10" s="23" customFormat="1" ht="31.5" customHeight="1" thickBot="1">
      <c r="A16" s="20" t="s">
        <v>68</v>
      </c>
      <c r="B16" s="21">
        <v>130</v>
      </c>
      <c r="C16" s="21"/>
      <c r="D16" s="22">
        <f t="shared" si="0"/>
        <v>0</v>
      </c>
      <c r="E16" s="21" t="s">
        <v>21</v>
      </c>
      <c r="F16" s="21" t="s">
        <v>21</v>
      </c>
      <c r="G16" s="21" t="s">
        <v>21</v>
      </c>
      <c r="H16" s="21" t="s">
        <v>21</v>
      </c>
      <c r="I16" s="21"/>
      <c r="J16" s="21" t="s">
        <v>21</v>
      </c>
    </row>
    <row r="17" spans="1:17" s="23" customFormat="1" ht="44.25" customHeight="1" thickBot="1">
      <c r="A17" s="20" t="s">
        <v>58</v>
      </c>
      <c r="B17" s="24">
        <v>140</v>
      </c>
      <c r="C17" s="24"/>
      <c r="D17" s="22">
        <f t="shared" si="0"/>
        <v>0</v>
      </c>
      <c r="E17" s="24" t="s">
        <v>21</v>
      </c>
      <c r="F17" s="24" t="s">
        <v>21</v>
      </c>
      <c r="G17" s="24" t="s">
        <v>21</v>
      </c>
      <c r="H17" s="24" t="s">
        <v>21</v>
      </c>
      <c r="I17" s="24"/>
      <c r="J17" s="24" t="s">
        <v>21</v>
      </c>
      <c r="K17" s="105" t="s">
        <v>81</v>
      </c>
      <c r="L17" s="106"/>
      <c r="M17" s="106"/>
      <c r="N17" s="106"/>
      <c r="O17" s="106"/>
      <c r="P17" s="106"/>
      <c r="Q17" s="106"/>
    </row>
    <row r="18" spans="1:17" ht="15.75" customHeight="1" thickBot="1">
      <c r="A18" s="6" t="s">
        <v>23</v>
      </c>
      <c r="B18" s="5">
        <v>150</v>
      </c>
      <c r="C18" s="5">
        <v>180</v>
      </c>
      <c r="D18" s="5">
        <f t="shared" si="0"/>
        <v>1222300</v>
      </c>
      <c r="E18" s="5" t="s">
        <v>21</v>
      </c>
      <c r="F18" s="36">
        <v>1222300</v>
      </c>
      <c r="G18" s="5"/>
      <c r="H18" s="5" t="s">
        <v>21</v>
      </c>
      <c r="I18" s="5"/>
      <c r="J18" s="5" t="s">
        <v>21</v>
      </c>
    </row>
    <row r="19" spans="1:17" ht="15.75" customHeight="1" thickBot="1">
      <c r="A19" s="6" t="s">
        <v>24</v>
      </c>
      <c r="B19" s="5">
        <v>160</v>
      </c>
      <c r="C19" s="5"/>
      <c r="D19" s="5">
        <f t="shared" si="0"/>
        <v>0</v>
      </c>
      <c r="E19" s="5" t="s">
        <v>21</v>
      </c>
      <c r="F19" s="5" t="s">
        <v>21</v>
      </c>
      <c r="G19" s="5" t="s">
        <v>21</v>
      </c>
      <c r="H19" s="5" t="s">
        <v>21</v>
      </c>
      <c r="I19" s="36"/>
      <c r="J19" s="5"/>
    </row>
    <row r="20" spans="1:17" ht="15.75" customHeight="1" thickBot="1">
      <c r="A20" s="6" t="s">
        <v>25</v>
      </c>
      <c r="B20" s="5">
        <v>180</v>
      </c>
      <c r="C20" s="5" t="s">
        <v>21</v>
      </c>
      <c r="D20" s="5">
        <f t="shared" si="0"/>
        <v>0</v>
      </c>
      <c r="E20" s="5" t="s">
        <v>21</v>
      </c>
      <c r="F20" s="5" t="s">
        <v>21</v>
      </c>
      <c r="G20" s="5" t="s">
        <v>21</v>
      </c>
      <c r="H20" s="5" t="s">
        <v>21</v>
      </c>
      <c r="I20" s="5"/>
      <c r="J20" s="5" t="s">
        <v>21</v>
      </c>
    </row>
    <row r="21" spans="1:17" ht="15.75" customHeight="1" thickBot="1">
      <c r="A21" s="65" t="s">
        <v>26</v>
      </c>
      <c r="B21" s="66">
        <v>200</v>
      </c>
      <c r="C21" s="66" t="s">
        <v>21</v>
      </c>
      <c r="D21" s="66">
        <f t="shared" si="0"/>
        <v>14224082.83</v>
      </c>
      <c r="E21" s="66">
        <f>E22+E30+E34</f>
        <v>12874021.25</v>
      </c>
      <c r="F21" s="66">
        <f t="shared" ref="F21:J21" si="2">F22+F30+F34</f>
        <v>1222300</v>
      </c>
      <c r="G21" s="66">
        <f t="shared" si="2"/>
        <v>0</v>
      </c>
      <c r="H21" s="66">
        <f t="shared" si="2"/>
        <v>0</v>
      </c>
      <c r="I21" s="66">
        <f t="shared" si="2"/>
        <v>127761.58</v>
      </c>
      <c r="J21" s="66">
        <f t="shared" si="2"/>
        <v>0</v>
      </c>
    </row>
    <row r="22" spans="1:17" ht="15.75" customHeight="1" thickBot="1">
      <c r="A22" s="65" t="s">
        <v>27</v>
      </c>
      <c r="B22" s="66">
        <v>210</v>
      </c>
      <c r="C22" s="66"/>
      <c r="D22" s="67">
        <f t="shared" si="0"/>
        <v>11225905.25</v>
      </c>
      <c r="E22" s="66">
        <f>E24+E25</f>
        <v>11099353.25</v>
      </c>
      <c r="F22" s="66">
        <f t="shared" ref="F22:I22" si="3">F24+F25</f>
        <v>0</v>
      </c>
      <c r="G22" s="66">
        <f t="shared" si="3"/>
        <v>0</v>
      </c>
      <c r="H22" s="66">
        <f t="shared" si="3"/>
        <v>0</v>
      </c>
      <c r="I22" s="66">
        <f t="shared" si="3"/>
        <v>126552</v>
      </c>
      <c r="J22" s="66">
        <f t="shared" ref="J22" si="4">J23+J25</f>
        <v>0</v>
      </c>
    </row>
    <row r="23" spans="1:17" ht="15.75" customHeight="1" thickBot="1">
      <c r="A23" s="7" t="s">
        <v>6</v>
      </c>
      <c r="B23" s="56">
        <v>211</v>
      </c>
      <c r="C23" s="13"/>
      <c r="D23" s="12"/>
      <c r="E23" s="26"/>
      <c r="F23" s="26"/>
      <c r="G23" s="13"/>
      <c r="H23" s="13"/>
      <c r="I23" s="13"/>
      <c r="J23" s="13"/>
    </row>
    <row r="24" spans="1:17" ht="15.75" customHeight="1" thickBot="1">
      <c r="A24" s="15" t="s">
        <v>98</v>
      </c>
      <c r="B24" s="64"/>
      <c r="C24" s="2">
        <v>111</v>
      </c>
      <c r="D24" s="2">
        <f t="shared" si="0"/>
        <v>8622047.3900000006</v>
      </c>
      <c r="E24" s="42">
        <f>732600+7784028+8221.39</f>
        <v>8524849.3900000006</v>
      </c>
      <c r="F24" s="24"/>
      <c r="G24" s="64"/>
      <c r="H24" s="64"/>
      <c r="I24" s="42">
        <v>97198</v>
      </c>
      <c r="J24" s="64"/>
    </row>
    <row r="25" spans="1:17" ht="15.75" customHeight="1" thickBot="1">
      <c r="A25" s="16" t="s">
        <v>97</v>
      </c>
      <c r="B25" s="5"/>
      <c r="C25" s="5">
        <v>119</v>
      </c>
      <c r="D25" s="5">
        <f t="shared" si="0"/>
        <v>2603857.86</v>
      </c>
      <c r="E25" s="36">
        <f>221245+2350776+2482.86</f>
        <v>2574503.86</v>
      </c>
      <c r="F25" s="5"/>
      <c r="G25" s="5"/>
      <c r="H25" s="5"/>
      <c r="I25" s="36">
        <v>29354</v>
      </c>
      <c r="J25" s="5"/>
    </row>
    <row r="26" spans="1:17" ht="15.75" customHeight="1" thickBot="1">
      <c r="A26" s="6" t="s">
        <v>28</v>
      </c>
      <c r="B26" s="5">
        <v>220</v>
      </c>
      <c r="C26" s="5"/>
      <c r="D26" s="5">
        <f t="shared" si="0"/>
        <v>0</v>
      </c>
      <c r="E26" s="5"/>
      <c r="F26" s="5"/>
      <c r="G26" s="5"/>
      <c r="H26" s="5"/>
      <c r="I26" s="5"/>
      <c r="J26" s="5"/>
    </row>
    <row r="27" spans="1:17" ht="15.75" customHeight="1" thickBot="1">
      <c r="A27" s="6" t="s">
        <v>6</v>
      </c>
      <c r="B27" s="5"/>
      <c r="C27" s="5"/>
      <c r="D27" s="5">
        <f t="shared" si="0"/>
        <v>0</v>
      </c>
      <c r="E27" s="5"/>
      <c r="F27" s="5"/>
      <c r="G27" s="5"/>
      <c r="H27" s="5"/>
      <c r="I27" s="5"/>
      <c r="J27" s="5"/>
    </row>
    <row r="28" spans="1:17" ht="15.75" customHeight="1" thickBot="1">
      <c r="A28" s="6" t="s">
        <v>29</v>
      </c>
      <c r="B28" s="5">
        <v>230</v>
      </c>
      <c r="C28" s="5">
        <v>321</v>
      </c>
      <c r="D28" s="5">
        <f t="shared" si="0"/>
        <v>0</v>
      </c>
      <c r="E28" s="36"/>
      <c r="F28" s="5"/>
      <c r="G28" s="5"/>
      <c r="H28" s="5"/>
      <c r="I28" s="5"/>
      <c r="J28" s="5"/>
      <c r="K28" s="62" t="s">
        <v>101</v>
      </c>
    </row>
    <row r="29" spans="1:17" ht="15.75" customHeight="1" thickBot="1">
      <c r="A29" s="15" t="s">
        <v>69</v>
      </c>
      <c r="B29" s="2">
        <v>240</v>
      </c>
      <c r="C29" s="2"/>
      <c r="D29" s="5">
        <f t="shared" si="0"/>
        <v>0</v>
      </c>
      <c r="E29" s="2"/>
      <c r="F29" s="2"/>
      <c r="G29" s="2"/>
      <c r="H29" s="2"/>
      <c r="I29" s="2"/>
      <c r="J29" s="2"/>
    </row>
    <row r="30" spans="1:17" ht="27.75" customHeight="1" thickBot="1">
      <c r="A30" s="65" t="s">
        <v>30</v>
      </c>
      <c r="B30" s="68">
        <v>250</v>
      </c>
      <c r="C30" s="66" t="s">
        <v>21</v>
      </c>
      <c r="D30" s="66">
        <f t="shared" si="0"/>
        <v>19440</v>
      </c>
      <c r="E30" s="66">
        <f>SUM(E31:E33)</f>
        <v>18440</v>
      </c>
      <c r="F30" s="66">
        <f t="shared" ref="F30:I30" si="5">SUM(F31:F33)</f>
        <v>0</v>
      </c>
      <c r="G30" s="66">
        <f t="shared" si="5"/>
        <v>0</v>
      </c>
      <c r="H30" s="66">
        <f t="shared" si="5"/>
        <v>0</v>
      </c>
      <c r="I30" s="66">
        <f t="shared" si="5"/>
        <v>1000</v>
      </c>
      <c r="J30" s="66">
        <f t="shared" ref="J30" si="6">SUM(J31:J33)</f>
        <v>0</v>
      </c>
      <c r="K30" s="62"/>
    </row>
    <row r="31" spans="1:17" ht="17.25" customHeight="1" thickBot="1">
      <c r="A31" s="63" t="s">
        <v>102</v>
      </c>
      <c r="B31" s="57"/>
      <c r="C31" s="58">
        <v>851</v>
      </c>
      <c r="D31" s="59">
        <f t="shared" ref="D31:D32" si="7">SUM(E31:I31)</f>
        <v>11740</v>
      </c>
      <c r="E31" s="36">
        <f>18440-E32</f>
        <v>11740</v>
      </c>
      <c r="F31" s="58"/>
      <c r="G31" s="58"/>
      <c r="H31" s="58"/>
      <c r="I31" s="36"/>
      <c r="J31" s="58"/>
      <c r="K31" s="62"/>
    </row>
    <row r="32" spans="1:17" ht="17.25" customHeight="1" thickBot="1">
      <c r="A32" s="63" t="s">
        <v>103</v>
      </c>
      <c r="B32" s="60"/>
      <c r="C32" s="58">
        <v>852</v>
      </c>
      <c r="D32" s="58">
        <f t="shared" si="7"/>
        <v>6700</v>
      </c>
      <c r="E32" s="36">
        <v>6700</v>
      </c>
      <c r="F32" s="58"/>
      <c r="G32" s="58"/>
      <c r="H32" s="58"/>
      <c r="I32" s="36"/>
      <c r="J32" s="58"/>
      <c r="K32" s="62"/>
    </row>
    <row r="33" spans="1:14" ht="17.25" customHeight="1" thickBot="1">
      <c r="A33" s="15" t="s">
        <v>104</v>
      </c>
      <c r="B33" s="58"/>
      <c r="C33" s="58">
        <v>853</v>
      </c>
      <c r="D33" s="58">
        <f t="shared" ref="D33" si="8">SUM(E33:I33)</f>
        <v>1000</v>
      </c>
      <c r="E33" s="36"/>
      <c r="F33" s="58"/>
      <c r="G33" s="58"/>
      <c r="H33" s="58"/>
      <c r="I33" s="36">
        <v>1000</v>
      </c>
      <c r="J33" s="58"/>
      <c r="K33" s="62"/>
    </row>
    <row r="34" spans="1:14" ht="15.75" customHeight="1" thickBot="1">
      <c r="A34" s="65" t="s">
        <v>31</v>
      </c>
      <c r="B34" s="66">
        <v>260</v>
      </c>
      <c r="C34" s="66" t="s">
        <v>21</v>
      </c>
      <c r="D34" s="66">
        <f t="shared" si="0"/>
        <v>2978737.58</v>
      </c>
      <c r="E34" s="66">
        <f>SUM(E35:E42)</f>
        <v>1756228</v>
      </c>
      <c r="F34" s="66">
        <f>SUM(F35:F42)</f>
        <v>1222300</v>
      </c>
      <c r="G34" s="66">
        <f t="shared" ref="G34:J34" si="9">SUM(G35:G42)</f>
        <v>0</v>
      </c>
      <c r="H34" s="66">
        <f t="shared" si="9"/>
        <v>0</v>
      </c>
      <c r="I34" s="66">
        <f t="shared" si="9"/>
        <v>209.58</v>
      </c>
      <c r="J34" s="66">
        <f t="shared" si="9"/>
        <v>0</v>
      </c>
    </row>
    <row r="35" spans="1:14" ht="15.75" customHeight="1" thickBot="1">
      <c r="A35" s="16" t="s">
        <v>75</v>
      </c>
      <c r="B35" s="17"/>
      <c r="C35" s="17">
        <v>244</v>
      </c>
      <c r="D35" s="18">
        <f t="shared" si="0"/>
        <v>120839.58</v>
      </c>
      <c r="E35" s="36">
        <f>70630+50000</f>
        <v>120630</v>
      </c>
      <c r="F35" s="36"/>
      <c r="G35" s="17"/>
      <c r="H35" s="17"/>
      <c r="I35" s="36">
        <v>209.58</v>
      </c>
      <c r="J35" s="17"/>
    </row>
    <row r="36" spans="1:14" ht="15.75" customHeight="1" thickBot="1">
      <c r="A36" s="16" t="s">
        <v>95</v>
      </c>
      <c r="B36" s="52"/>
      <c r="C36" s="52">
        <v>244</v>
      </c>
      <c r="D36" s="59">
        <f t="shared" si="0"/>
        <v>0</v>
      </c>
      <c r="E36" s="36"/>
      <c r="F36" s="36"/>
      <c r="G36" s="52"/>
      <c r="H36" s="52"/>
      <c r="I36" s="36"/>
      <c r="J36" s="52"/>
    </row>
    <row r="37" spans="1:14" ht="15.75" customHeight="1" thickBot="1">
      <c r="A37" s="28" t="s">
        <v>76</v>
      </c>
      <c r="B37" s="17"/>
      <c r="C37" s="17">
        <v>244</v>
      </c>
      <c r="D37" s="59">
        <f t="shared" si="0"/>
        <v>996442</v>
      </c>
      <c r="E37" s="36">
        <f>996442</f>
        <v>996442</v>
      </c>
      <c r="F37" s="36"/>
      <c r="G37" s="22"/>
      <c r="H37" s="22"/>
      <c r="I37" s="36"/>
      <c r="J37" s="17"/>
    </row>
    <row r="38" spans="1:14" ht="15.75" customHeight="1" thickBot="1">
      <c r="A38" s="28" t="s">
        <v>96</v>
      </c>
      <c r="B38" s="52"/>
      <c r="C38" s="52">
        <v>244</v>
      </c>
      <c r="D38" s="59">
        <f t="shared" si="0"/>
        <v>0</v>
      </c>
      <c r="E38" s="36"/>
      <c r="F38" s="36"/>
      <c r="G38" s="22"/>
      <c r="H38" s="22"/>
      <c r="I38" s="36"/>
      <c r="J38" s="52"/>
      <c r="L38" s="55"/>
      <c r="M38" s="54"/>
      <c r="N38" s="53"/>
    </row>
    <row r="39" spans="1:14" ht="15.75" customHeight="1" thickBot="1">
      <c r="A39" s="25" t="s">
        <v>77</v>
      </c>
      <c r="B39" s="17"/>
      <c r="C39" s="17">
        <v>244</v>
      </c>
      <c r="D39" s="52">
        <f t="shared" si="0"/>
        <v>284229</v>
      </c>
      <c r="E39" s="36">
        <v>158514</v>
      </c>
      <c r="F39" s="36">
        <f>35715+90000</f>
        <v>125715</v>
      </c>
      <c r="G39" s="17"/>
      <c r="H39" s="17"/>
      <c r="I39" s="36"/>
      <c r="J39" s="17"/>
    </row>
    <row r="40" spans="1:14" ht="15.75" customHeight="1" thickBot="1">
      <c r="A40" s="28" t="s">
        <v>78</v>
      </c>
      <c r="B40" s="17"/>
      <c r="C40" s="17">
        <v>244</v>
      </c>
      <c r="D40" s="52">
        <f t="shared" si="0"/>
        <v>1390387</v>
      </c>
      <c r="E40" s="36">
        <f>79852+313950</f>
        <v>393802</v>
      </c>
      <c r="F40" s="36">
        <f>84000+53710+400000+458875</f>
        <v>996585</v>
      </c>
      <c r="G40" s="17"/>
      <c r="H40" s="17"/>
      <c r="I40" s="36"/>
      <c r="J40" s="17"/>
    </row>
    <row r="41" spans="1:14" ht="15.75" customHeight="1" thickBot="1">
      <c r="A41" s="61" t="s">
        <v>99</v>
      </c>
      <c r="B41" s="17"/>
      <c r="C41" s="17">
        <v>244</v>
      </c>
      <c r="D41" s="18">
        <f t="shared" si="0"/>
        <v>100000</v>
      </c>
      <c r="E41" s="36">
        <v>0</v>
      </c>
      <c r="F41" s="36">
        <v>100000</v>
      </c>
      <c r="G41" s="17"/>
      <c r="H41" s="17"/>
      <c r="I41" s="36"/>
      <c r="J41" s="17"/>
    </row>
    <row r="42" spans="1:14" ht="15.75" customHeight="1" thickBot="1">
      <c r="A42" s="28" t="s">
        <v>100</v>
      </c>
      <c r="B42" s="17"/>
      <c r="C42" s="17">
        <v>244</v>
      </c>
      <c r="D42" s="18">
        <f t="shared" si="0"/>
        <v>86840</v>
      </c>
      <c r="E42" s="36">
        <f>9000+77840</f>
        <v>86840</v>
      </c>
      <c r="F42" s="36"/>
      <c r="G42" s="17"/>
      <c r="H42" s="17"/>
      <c r="I42" s="36"/>
      <c r="J42" s="17"/>
    </row>
    <row r="43" spans="1:14" s="33" customFormat="1" ht="15.75" customHeight="1" thickBot="1">
      <c r="A43" s="34" t="s">
        <v>32</v>
      </c>
      <c r="B43" s="35">
        <v>300</v>
      </c>
      <c r="C43" s="35" t="s">
        <v>21</v>
      </c>
      <c r="D43" s="35">
        <v>0</v>
      </c>
      <c r="E43" s="35"/>
      <c r="F43" s="35"/>
      <c r="G43" s="35"/>
      <c r="H43" s="35"/>
      <c r="I43" s="35"/>
      <c r="J43" s="35"/>
      <c r="K43" s="103" t="s">
        <v>79</v>
      </c>
      <c r="L43" s="104"/>
      <c r="M43" s="104"/>
    </row>
    <row r="44" spans="1:14" s="33" customFormat="1" ht="15.75" customHeight="1" thickBot="1">
      <c r="A44" s="34" t="s">
        <v>33</v>
      </c>
      <c r="B44" s="35">
        <v>310</v>
      </c>
      <c r="C44" s="35"/>
      <c r="D44" s="35">
        <v>0</v>
      </c>
      <c r="E44" s="35"/>
      <c r="F44" s="35"/>
      <c r="G44" s="35"/>
      <c r="H44" s="35"/>
      <c r="I44" s="35"/>
      <c r="J44" s="35"/>
      <c r="K44" s="103"/>
      <c r="L44" s="104"/>
      <c r="M44" s="104"/>
    </row>
    <row r="45" spans="1:14" s="33" customFormat="1" ht="15.75" customHeight="1" thickBot="1">
      <c r="A45" s="34" t="s">
        <v>34</v>
      </c>
      <c r="B45" s="35">
        <v>320</v>
      </c>
      <c r="C45" s="35"/>
      <c r="D45" s="35">
        <v>0</v>
      </c>
      <c r="E45" s="35"/>
      <c r="F45" s="35"/>
      <c r="G45" s="35"/>
      <c r="H45" s="35"/>
      <c r="I45" s="35"/>
      <c r="J45" s="35"/>
      <c r="K45" s="103"/>
      <c r="L45" s="104"/>
      <c r="M45" s="104"/>
    </row>
    <row r="46" spans="1:14" s="33" customFormat="1" ht="15.75" customHeight="1" thickBot="1">
      <c r="A46" s="34" t="s">
        <v>35</v>
      </c>
      <c r="B46" s="35">
        <v>400</v>
      </c>
      <c r="C46" s="35"/>
      <c r="D46" s="35">
        <v>0</v>
      </c>
      <c r="E46" s="35"/>
      <c r="F46" s="35"/>
      <c r="G46" s="35"/>
      <c r="H46" s="35"/>
      <c r="I46" s="35"/>
      <c r="J46" s="35"/>
      <c r="K46" s="103"/>
      <c r="L46" s="104"/>
      <c r="M46" s="104"/>
    </row>
    <row r="47" spans="1:14" s="33" customFormat="1" ht="15.75" customHeight="1" thickBot="1">
      <c r="A47" s="34" t="s">
        <v>36</v>
      </c>
      <c r="B47" s="35">
        <v>410</v>
      </c>
      <c r="C47" s="35"/>
      <c r="D47" s="35">
        <v>0</v>
      </c>
      <c r="E47" s="35"/>
      <c r="F47" s="35"/>
      <c r="G47" s="35"/>
      <c r="H47" s="35"/>
      <c r="I47" s="35"/>
      <c r="J47" s="35"/>
      <c r="K47" s="103"/>
      <c r="L47" s="104"/>
      <c r="M47" s="104"/>
    </row>
    <row r="48" spans="1:14" s="33" customFormat="1" ht="15.75" customHeight="1" thickBot="1">
      <c r="A48" s="34" t="s">
        <v>37</v>
      </c>
      <c r="B48" s="35">
        <v>420</v>
      </c>
      <c r="C48" s="35"/>
      <c r="D48" s="35">
        <v>0</v>
      </c>
      <c r="E48" s="35"/>
      <c r="F48" s="35"/>
      <c r="G48" s="35"/>
      <c r="H48" s="35"/>
      <c r="I48" s="35"/>
      <c r="J48" s="35"/>
      <c r="K48" s="103"/>
      <c r="L48" s="104"/>
      <c r="M48" s="104"/>
    </row>
    <row r="49" spans="1:10" ht="15.75" customHeight="1" thickBot="1">
      <c r="A49" s="6" t="s">
        <v>38</v>
      </c>
      <c r="B49" s="5">
        <v>500</v>
      </c>
      <c r="C49" s="5" t="s">
        <v>21</v>
      </c>
      <c r="D49" s="5">
        <f t="shared" si="0"/>
        <v>11913.83</v>
      </c>
      <c r="E49" s="36">
        <v>10704.25</v>
      </c>
      <c r="F49" s="36"/>
      <c r="G49" s="5"/>
      <c r="H49" s="5"/>
      <c r="I49" s="36">
        <v>1209.58</v>
      </c>
      <c r="J49" s="5"/>
    </row>
    <row r="50" spans="1:10" ht="15.75" customHeight="1" thickBot="1">
      <c r="A50" s="6" t="s">
        <v>39</v>
      </c>
      <c r="B50" s="5">
        <v>600</v>
      </c>
      <c r="C50" s="5" t="s">
        <v>21</v>
      </c>
      <c r="D50" s="5">
        <f t="shared" si="0"/>
        <v>0</v>
      </c>
      <c r="E50" s="36">
        <f>E49+E11-E21</f>
        <v>0</v>
      </c>
      <c r="F50" s="36">
        <f t="shared" ref="F50" si="10">F49+F11-F21</f>
        <v>0</v>
      </c>
      <c r="G50" s="22">
        <v>0</v>
      </c>
      <c r="H50" s="22">
        <v>0</v>
      </c>
      <c r="I50" s="36">
        <f>I49+I11-I21</f>
        <v>0</v>
      </c>
      <c r="J50" s="36">
        <v>0</v>
      </c>
    </row>
    <row r="51" spans="1:10" ht="15.75" customHeight="1"/>
    <row r="52" spans="1:10" ht="15.75" customHeight="1"/>
  </sheetData>
  <mergeCells count="15">
    <mergeCell ref="E7:J7"/>
    <mergeCell ref="I8:J8"/>
    <mergeCell ref="K43:M48"/>
    <mergeCell ref="K17:Q17"/>
    <mergeCell ref="A3:J3"/>
    <mergeCell ref="A4:J4"/>
    <mergeCell ref="A6:A9"/>
    <mergeCell ref="B6:B9"/>
    <mergeCell ref="C6:C9"/>
    <mergeCell ref="D6:J6"/>
    <mergeCell ref="D7:D9"/>
    <mergeCell ref="E8:E9"/>
    <mergeCell ref="F8:F9"/>
    <mergeCell ref="G8:G9"/>
    <mergeCell ref="H8:H9"/>
  </mergeCells>
  <pageMargins left="0" right="0" top="0.59055118110236227" bottom="0" header="0.51181102362204722" footer="0.51181102362204722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80" zoomScaleNormal="100" zoomScaleSheetLayoutView="80" workbookViewId="0">
      <selection activeCell="A4" sqref="A4"/>
    </sheetView>
  </sheetViews>
  <sheetFormatPr defaultRowHeight="15"/>
  <cols>
    <col min="1" max="1" width="44.7109375" customWidth="1"/>
    <col min="3" max="12" width="13.85546875" customWidth="1"/>
  </cols>
  <sheetData>
    <row r="1" spans="1:13">
      <c r="A1" s="93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3">
      <c r="A2" s="11"/>
    </row>
    <row r="3" spans="1:13">
      <c r="A3" s="96" t="s">
        <v>119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3" ht="15.75" thickBot="1">
      <c r="A4" s="1"/>
    </row>
    <row r="5" spans="1:13" ht="15.75" customHeight="1" thickBot="1">
      <c r="A5" s="110" t="s">
        <v>3</v>
      </c>
      <c r="B5" s="110" t="s">
        <v>17</v>
      </c>
      <c r="C5" s="110" t="s">
        <v>64</v>
      </c>
      <c r="D5" s="98" t="s">
        <v>41</v>
      </c>
      <c r="E5" s="99"/>
      <c r="F5" s="99"/>
      <c r="G5" s="99"/>
      <c r="H5" s="99"/>
      <c r="I5" s="99"/>
      <c r="J5" s="99"/>
      <c r="K5" s="99"/>
      <c r="L5" s="100"/>
    </row>
    <row r="6" spans="1:13" ht="15.75" customHeight="1" thickBot="1">
      <c r="A6" s="111"/>
      <c r="B6" s="111"/>
      <c r="C6" s="111"/>
      <c r="D6" s="101" t="s">
        <v>42</v>
      </c>
      <c r="E6" s="113"/>
      <c r="F6" s="102"/>
      <c r="G6" s="98" t="s">
        <v>11</v>
      </c>
      <c r="H6" s="99"/>
      <c r="I6" s="99"/>
      <c r="J6" s="99"/>
      <c r="K6" s="99"/>
      <c r="L6" s="100"/>
    </row>
    <row r="7" spans="1:13" ht="67.5" customHeight="1" thickBot="1">
      <c r="A7" s="111"/>
      <c r="B7" s="111"/>
      <c r="C7" s="111"/>
      <c r="D7" s="114"/>
      <c r="E7" s="115"/>
      <c r="F7" s="116"/>
      <c r="G7" s="98" t="s">
        <v>65</v>
      </c>
      <c r="H7" s="99"/>
      <c r="I7" s="100"/>
      <c r="J7" s="98" t="s">
        <v>66</v>
      </c>
      <c r="K7" s="99"/>
      <c r="L7" s="100"/>
    </row>
    <row r="8" spans="1:13" ht="66" customHeight="1" thickBot="1">
      <c r="A8" s="112"/>
      <c r="B8" s="112"/>
      <c r="C8" s="112"/>
      <c r="D8" s="8" t="s">
        <v>115</v>
      </c>
      <c r="E8" s="14" t="s">
        <v>116</v>
      </c>
      <c r="F8" s="2" t="s">
        <v>117</v>
      </c>
      <c r="G8" s="8" t="s">
        <v>115</v>
      </c>
      <c r="H8" s="14" t="s">
        <v>116</v>
      </c>
      <c r="I8" s="2" t="s">
        <v>117</v>
      </c>
      <c r="J8" s="8" t="s">
        <v>115</v>
      </c>
      <c r="K8" s="14" t="s">
        <v>116</v>
      </c>
      <c r="L8" s="2" t="s">
        <v>117</v>
      </c>
    </row>
    <row r="9" spans="1:13" ht="15.75" thickBot="1">
      <c r="A9" s="12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3" ht="26.25" thickBot="1">
      <c r="A10" s="69" t="s">
        <v>106</v>
      </c>
      <c r="B10" s="70" t="s">
        <v>80</v>
      </c>
      <c r="C10" s="71" t="s">
        <v>21</v>
      </c>
      <c r="D10" s="87">
        <f>D11+D12</f>
        <v>2978737.58</v>
      </c>
      <c r="E10" s="87">
        <f t="shared" ref="E10:F10" si="0">E11+E12</f>
        <v>3104657</v>
      </c>
      <c r="F10" s="87">
        <f t="shared" si="0"/>
        <v>3196753</v>
      </c>
      <c r="G10" s="87">
        <f t="shared" ref="G10:I10" si="1">G11+G12</f>
        <v>2978737.58</v>
      </c>
      <c r="H10" s="87">
        <f t="shared" si="1"/>
        <v>3104657</v>
      </c>
      <c r="I10" s="87">
        <f t="shared" si="1"/>
        <v>3196753</v>
      </c>
      <c r="J10" s="71">
        <v>0</v>
      </c>
      <c r="K10" s="71">
        <v>0</v>
      </c>
      <c r="L10" s="71">
        <v>0</v>
      </c>
      <c r="M10" s="44" t="s">
        <v>84</v>
      </c>
    </row>
    <row r="11" spans="1:13" ht="41.25" customHeight="1" thickBot="1">
      <c r="A11" s="15" t="s">
        <v>67</v>
      </c>
      <c r="B11" s="2">
        <v>1001</v>
      </c>
      <c r="C11" s="2" t="s">
        <v>21</v>
      </c>
      <c r="D11" s="89">
        <v>2579836</v>
      </c>
      <c r="E11" s="72"/>
      <c r="F11" s="72"/>
      <c r="G11" s="88">
        <f t="shared" ref="G11:I12" si="2">D11</f>
        <v>2579836</v>
      </c>
      <c r="H11" s="72">
        <f t="shared" si="2"/>
        <v>0</v>
      </c>
      <c r="I11" s="72">
        <f t="shared" si="2"/>
        <v>0</v>
      </c>
      <c r="J11" s="3"/>
      <c r="K11" s="3"/>
      <c r="L11" s="3"/>
      <c r="M11" s="44" t="s">
        <v>82</v>
      </c>
    </row>
    <row r="12" spans="1:13" ht="37.5" customHeight="1" thickBot="1">
      <c r="A12" s="6" t="s">
        <v>43</v>
      </c>
      <c r="B12" s="5">
        <v>2001</v>
      </c>
      <c r="C12" s="5">
        <v>2016</v>
      </c>
      <c r="D12" s="80">
        <f>2978737.58-D11</f>
        <v>398901.58000000007</v>
      </c>
      <c r="E12" s="72">
        <v>3104657</v>
      </c>
      <c r="F12" s="72">
        <v>3196753</v>
      </c>
      <c r="G12" s="88">
        <f t="shared" si="2"/>
        <v>398901.58000000007</v>
      </c>
      <c r="H12" s="83">
        <f t="shared" si="2"/>
        <v>3104657</v>
      </c>
      <c r="I12" s="83">
        <f t="shared" si="2"/>
        <v>3196753</v>
      </c>
      <c r="J12" s="5"/>
      <c r="K12" s="5"/>
      <c r="L12" s="5"/>
      <c r="M12" s="45" t="s">
        <v>83</v>
      </c>
    </row>
  </sheetData>
  <mergeCells count="10">
    <mergeCell ref="A5:A8"/>
    <mergeCell ref="B5:B8"/>
    <mergeCell ref="C5:C8"/>
    <mergeCell ref="A1:L1"/>
    <mergeCell ref="A3:L3"/>
    <mergeCell ref="D6:F7"/>
    <mergeCell ref="D5:L5"/>
    <mergeCell ref="G6:L6"/>
    <mergeCell ref="G7:I7"/>
    <mergeCell ref="J7:L7"/>
  </mergeCells>
  <pageMargins left="0" right="0" top="0.90551181102362199" bottom="0" header="0.51181102362204722" footer="0.51181102362204722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Normal="100" zoomScaleSheetLayoutView="100" workbookViewId="0">
      <selection activeCell="B7" sqref="B7"/>
    </sheetView>
  </sheetViews>
  <sheetFormatPr defaultRowHeight="18.75"/>
  <cols>
    <col min="1" max="1" width="61.28515625" customWidth="1"/>
    <col min="2" max="3" width="17.7109375" customWidth="1"/>
    <col min="4" max="4" width="9.140625" style="44"/>
  </cols>
  <sheetData>
    <row r="1" spans="1:4">
      <c r="C1" s="9" t="s">
        <v>44</v>
      </c>
    </row>
    <row r="2" spans="1:4">
      <c r="A2" s="1"/>
    </row>
    <row r="3" spans="1:4">
      <c r="A3" s="96" t="s">
        <v>45</v>
      </c>
      <c r="B3" s="96"/>
      <c r="C3" s="96"/>
    </row>
    <row r="4" spans="1:4">
      <c r="A4" s="96" t="s">
        <v>120</v>
      </c>
      <c r="B4" s="96"/>
      <c r="C4" s="96"/>
    </row>
    <row r="5" spans="1:4">
      <c r="A5" s="96" t="s">
        <v>46</v>
      </c>
      <c r="B5" s="96"/>
      <c r="C5" s="96"/>
    </row>
    <row r="6" spans="1:4" ht="19.5" thickBot="1">
      <c r="A6" s="11"/>
    </row>
    <row r="7" spans="1:4" ht="78" customHeight="1" thickBot="1">
      <c r="A7" s="2" t="s">
        <v>3</v>
      </c>
      <c r="B7" s="29" t="s">
        <v>17</v>
      </c>
      <c r="C7" s="29" t="s">
        <v>47</v>
      </c>
    </row>
    <row r="8" spans="1:4" ht="19.5" thickBot="1">
      <c r="A8" s="30">
        <v>1</v>
      </c>
      <c r="B8" s="31">
        <v>2</v>
      </c>
      <c r="C8" s="31">
        <v>3</v>
      </c>
    </row>
    <row r="9" spans="1:4" ht="18" customHeight="1" thickBot="1">
      <c r="A9" s="16" t="s">
        <v>38</v>
      </c>
      <c r="B9" s="31">
        <v>10</v>
      </c>
      <c r="C9" s="31"/>
      <c r="D9" s="44" t="s">
        <v>85</v>
      </c>
    </row>
    <row r="10" spans="1:4" ht="18" customHeight="1" thickBot="1">
      <c r="A10" s="16" t="s">
        <v>39</v>
      </c>
      <c r="B10" s="31">
        <v>20</v>
      </c>
      <c r="C10" s="31"/>
    </row>
    <row r="11" spans="1:4" ht="18" customHeight="1" thickBot="1">
      <c r="A11" s="16" t="s">
        <v>48</v>
      </c>
      <c r="B11" s="31">
        <v>30</v>
      </c>
      <c r="C11" s="31"/>
    </row>
    <row r="12" spans="1:4" ht="18" customHeight="1" thickBot="1">
      <c r="A12" s="16"/>
      <c r="B12" s="31"/>
      <c r="C12" s="31"/>
    </row>
    <row r="13" spans="1:4" ht="18" customHeight="1" thickBot="1">
      <c r="A13" s="16" t="s">
        <v>49</v>
      </c>
      <c r="B13" s="31">
        <v>40</v>
      </c>
      <c r="C13" s="31"/>
    </row>
    <row r="14" spans="1:4" ht="18" customHeight="1" thickBot="1">
      <c r="A14" s="16"/>
      <c r="B14" s="31"/>
      <c r="C14" s="31"/>
    </row>
    <row r="15" spans="1:4">
      <c r="A15" s="1"/>
    </row>
    <row r="16" spans="1:4">
      <c r="C16" s="9" t="s">
        <v>50</v>
      </c>
    </row>
    <row r="17" spans="1:4">
      <c r="A17" s="1"/>
    </row>
    <row r="18" spans="1:4">
      <c r="A18" s="96" t="s">
        <v>51</v>
      </c>
      <c r="B18" s="96"/>
      <c r="C18" s="96"/>
    </row>
    <row r="19" spans="1:4" ht="19.5" thickBot="1">
      <c r="A19" s="1"/>
    </row>
    <row r="20" spans="1:4" ht="19.5" thickBot="1">
      <c r="A20" s="2" t="s">
        <v>3</v>
      </c>
      <c r="B20" s="29" t="s">
        <v>17</v>
      </c>
      <c r="C20" s="29" t="s">
        <v>52</v>
      </c>
    </row>
    <row r="21" spans="1:4" ht="19.5" thickBot="1">
      <c r="A21" s="30">
        <v>1</v>
      </c>
      <c r="B21" s="31">
        <v>2</v>
      </c>
      <c r="C21" s="31">
        <v>3</v>
      </c>
    </row>
    <row r="22" spans="1:4" ht="15" customHeight="1" thickBot="1">
      <c r="A22" s="16" t="s">
        <v>53</v>
      </c>
      <c r="B22" s="31">
        <v>10</v>
      </c>
      <c r="C22" s="31"/>
    </row>
    <row r="23" spans="1:4" ht="42" customHeight="1" thickBot="1">
      <c r="A23" s="16" t="s">
        <v>54</v>
      </c>
      <c r="B23" s="31">
        <v>20</v>
      </c>
      <c r="C23" s="31"/>
    </row>
    <row r="24" spans="1:4" ht="19.5" customHeight="1" thickBot="1">
      <c r="A24" s="16" t="s">
        <v>55</v>
      </c>
      <c r="B24" s="31">
        <v>30</v>
      </c>
      <c r="C24" s="31"/>
      <c r="D24" s="44" t="s">
        <v>85</v>
      </c>
    </row>
  </sheetData>
  <mergeCells count="4">
    <mergeCell ref="A3:C3"/>
    <mergeCell ref="A4:C4"/>
    <mergeCell ref="A5:C5"/>
    <mergeCell ref="A18:C18"/>
  </mergeCells>
  <pageMargins left="0" right="0" top="0.59055118110236215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Текстовая часть</vt:lpstr>
      <vt:lpstr>Таблица 1</vt:lpstr>
      <vt:lpstr>Таблица 2</vt:lpstr>
      <vt:lpstr>Таблица 2.1</vt:lpstr>
      <vt:lpstr>Таблица 3,4</vt:lpstr>
      <vt:lpstr>'Таблица 2'!Область_печати</vt:lpstr>
      <vt:lpstr>'Таблица 2.1'!Область_печати</vt:lpstr>
      <vt:lpstr>'Таблица 3,4'!Область_печати</vt:lpstr>
      <vt:lpstr>'Текстовая часть'!Область_печати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Школа</cp:lastModifiedBy>
  <cp:lastPrinted>2017-01-24T09:59:45Z</cp:lastPrinted>
  <dcterms:created xsi:type="dcterms:W3CDTF">2015-12-26T19:39:04Z</dcterms:created>
  <dcterms:modified xsi:type="dcterms:W3CDTF">2017-01-24T10:00:22Z</dcterms:modified>
</cp:coreProperties>
</file>